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810" yWindow="-165" windowWidth="22845" windowHeight="11475" tabRatio="901" firstSheet="3" activeTab="14"/>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6 CG - UK" sheetId="37" r:id="rId8"/>
    <sheet name="7 CG Other Foreign Loc" sheetId="34" r:id="rId9"/>
    <sheet name="8 CWM Canada" sheetId="40" r:id="rId10"/>
    <sheet name="9 CWM UK and Europe" sheetId="35" r:id="rId11"/>
    <sheet name="10 Other" sheetId="12" r:id="rId12"/>
    <sheet name="11 Balance Sheet" sheetId="16" r:id="rId13"/>
    <sheet name="12 Misc Operating Stats" sheetId="17" r:id="rId14"/>
    <sheet name="13 Notes" sheetId="6" r:id="rId15"/>
  </sheets>
  <externalReferences>
    <externalReference r:id="rId16"/>
  </externalReferences>
  <definedNames>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#REF!</definedName>
    <definedName name="\G" localSheetId="4">#REF!</definedName>
    <definedName name="\G" localSheetId="6">#REF!</definedName>
    <definedName name="\G" localSheetId="7">#REF!</definedName>
    <definedName name="\G" localSheetId="8">#REF!</definedName>
    <definedName name="\G" localSheetId="9">#REF!</definedName>
    <definedName name="\G" localSheetId="10">#REF!</definedName>
    <definedName name="\G">#REF!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#REF!</definedName>
    <definedName name="_2_OR" localSheetId="4">#REF!</definedName>
    <definedName name="_2_OR" localSheetId="6">#REF!</definedName>
    <definedName name="_2_OR" localSheetId="7">#REF!</definedName>
    <definedName name="_2_OR" localSheetId="8">#REF!</definedName>
    <definedName name="_2_OR" localSheetId="9">#REF!</definedName>
    <definedName name="_2_OR" localSheetId="10">#REF!</definedName>
    <definedName name="_2_OR">#REF!</definedName>
    <definedName name="_APR95" localSheetId="4">#REF!</definedName>
    <definedName name="_APR95" localSheetId="6">#REF!</definedName>
    <definedName name="_APR95" localSheetId="7">#REF!</definedName>
    <definedName name="_APR95" localSheetId="8">#REF!</definedName>
    <definedName name="_APR95" localSheetId="9">#REF!</definedName>
    <definedName name="_APR95" localSheetId="10">#REF!</definedName>
    <definedName name="_APR95">#REF!</definedName>
    <definedName name="_APR96" localSheetId="4">#REF!</definedName>
    <definedName name="_APR96" localSheetId="6">#REF!</definedName>
    <definedName name="_APR96" localSheetId="7">#REF!</definedName>
    <definedName name="_APR96" localSheetId="8">#REF!</definedName>
    <definedName name="_APR96" localSheetId="9">#REF!</definedName>
    <definedName name="_APR96" localSheetId="10">#REF!</definedName>
    <definedName name="_APR96">#REF!</definedName>
    <definedName name="_APR97" localSheetId="4">#REF!</definedName>
    <definedName name="_APR97" localSheetId="6">#REF!</definedName>
    <definedName name="_APR97" localSheetId="7">#REF!</definedName>
    <definedName name="_APR97" localSheetId="8">#REF!</definedName>
    <definedName name="_APR97" localSheetId="9">#REF!</definedName>
    <definedName name="_APR97" localSheetId="10">#REF!</definedName>
    <definedName name="_APR97">#REF!</definedName>
    <definedName name="_AUG94" localSheetId="4">#REF!</definedName>
    <definedName name="_AUG94" localSheetId="6">#REF!</definedName>
    <definedName name="_AUG94" localSheetId="7">#REF!</definedName>
    <definedName name="_AUG94" localSheetId="8">#REF!</definedName>
    <definedName name="_AUG94" localSheetId="9">#REF!</definedName>
    <definedName name="_AUG94" localSheetId="10">#REF!</definedName>
    <definedName name="_AUG94">#REF!</definedName>
    <definedName name="_AUG95" localSheetId="4">#REF!</definedName>
    <definedName name="_AUG95" localSheetId="6">#REF!</definedName>
    <definedName name="_AUG95" localSheetId="7">#REF!</definedName>
    <definedName name="_AUG95" localSheetId="8">#REF!</definedName>
    <definedName name="_AUG95" localSheetId="9">#REF!</definedName>
    <definedName name="_AUG95" localSheetId="10">#REF!</definedName>
    <definedName name="_AUG95">#REF!</definedName>
    <definedName name="_AUG96" localSheetId="4">#REF!</definedName>
    <definedName name="_AUG96" localSheetId="6">#REF!</definedName>
    <definedName name="_AUG96" localSheetId="7">#REF!</definedName>
    <definedName name="_AUG96" localSheetId="8">#REF!</definedName>
    <definedName name="_AUG96" localSheetId="9">#REF!</definedName>
    <definedName name="_AUG96" localSheetId="10">#REF!</definedName>
    <definedName name="_AUG96">#REF!</definedName>
    <definedName name="_AUG97" localSheetId="4">#REF!</definedName>
    <definedName name="_AUG97" localSheetId="6">#REF!</definedName>
    <definedName name="_AUG97" localSheetId="7">#REF!</definedName>
    <definedName name="_AUG97" localSheetId="8">#REF!</definedName>
    <definedName name="_AUG97" localSheetId="9">#REF!</definedName>
    <definedName name="_AUG97" localSheetId="10">#REF!</definedName>
    <definedName name="_AUG97">#REF!</definedName>
    <definedName name="_DEC94" localSheetId="4">#REF!</definedName>
    <definedName name="_DEC94" localSheetId="6">#REF!</definedName>
    <definedName name="_DEC94" localSheetId="7">#REF!</definedName>
    <definedName name="_DEC94" localSheetId="8">#REF!</definedName>
    <definedName name="_DEC94" localSheetId="9">#REF!</definedName>
    <definedName name="_DEC94" localSheetId="10">#REF!</definedName>
    <definedName name="_DEC94">#REF!</definedName>
    <definedName name="_DEC95" localSheetId="4">#REF!</definedName>
    <definedName name="_DEC95" localSheetId="6">#REF!</definedName>
    <definedName name="_DEC95" localSheetId="7">#REF!</definedName>
    <definedName name="_DEC95" localSheetId="8">#REF!</definedName>
    <definedName name="_DEC95" localSheetId="9">#REF!</definedName>
    <definedName name="_DEC95" localSheetId="10">#REF!</definedName>
    <definedName name="_DEC95">#REF!</definedName>
    <definedName name="_DEC96" localSheetId="4">#REF!</definedName>
    <definedName name="_DEC96" localSheetId="6">#REF!</definedName>
    <definedName name="_DEC96" localSheetId="7">#REF!</definedName>
    <definedName name="_DEC96" localSheetId="8">#REF!</definedName>
    <definedName name="_DEC96" localSheetId="9">#REF!</definedName>
    <definedName name="_DEC96" localSheetId="10">#REF!</definedName>
    <definedName name="_DEC96">#REF!</definedName>
    <definedName name="_FEB95" localSheetId="4">#REF!</definedName>
    <definedName name="_FEB95" localSheetId="6">#REF!</definedName>
    <definedName name="_FEB95" localSheetId="7">#REF!</definedName>
    <definedName name="_FEB95" localSheetId="8">#REF!</definedName>
    <definedName name="_FEB95" localSheetId="9">#REF!</definedName>
    <definedName name="_FEB95" localSheetId="10">#REF!</definedName>
    <definedName name="_FEB95">#REF!</definedName>
    <definedName name="_FEB96" localSheetId="4">#REF!</definedName>
    <definedName name="_FEB96" localSheetId="6">#REF!</definedName>
    <definedName name="_FEB96" localSheetId="7">#REF!</definedName>
    <definedName name="_FEB96" localSheetId="8">#REF!</definedName>
    <definedName name="_FEB96" localSheetId="9">#REF!</definedName>
    <definedName name="_FEB96" localSheetId="10">#REF!</definedName>
    <definedName name="_FEB96">#REF!</definedName>
    <definedName name="_FEB97" localSheetId="4">#REF!</definedName>
    <definedName name="_FEB97" localSheetId="6">#REF!</definedName>
    <definedName name="_FEB97" localSheetId="7">#REF!</definedName>
    <definedName name="_FEB97" localSheetId="8">#REF!</definedName>
    <definedName name="_FEB97" localSheetId="9">#REF!</definedName>
    <definedName name="_FEB97" localSheetId="10">#REF!</definedName>
    <definedName name="_FEB97">#REF!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JAN95" localSheetId="4">#REF!</definedName>
    <definedName name="_JAN95" localSheetId="6">#REF!</definedName>
    <definedName name="_JAN95" localSheetId="7">#REF!</definedName>
    <definedName name="_JAN95" localSheetId="8">#REF!</definedName>
    <definedName name="_JAN95" localSheetId="9">#REF!</definedName>
    <definedName name="_JAN95" localSheetId="10">#REF!</definedName>
    <definedName name="_JAN95">#REF!</definedName>
    <definedName name="_JAN96" localSheetId="4">#REF!</definedName>
    <definedName name="_JAN96" localSheetId="6">#REF!</definedName>
    <definedName name="_JAN96" localSheetId="7">#REF!</definedName>
    <definedName name="_JAN96" localSheetId="8">#REF!</definedName>
    <definedName name="_JAN96" localSheetId="9">#REF!</definedName>
    <definedName name="_JAN96" localSheetId="10">#REF!</definedName>
    <definedName name="_JAN96">#REF!</definedName>
    <definedName name="_JAN97" localSheetId="4">#REF!</definedName>
    <definedName name="_JAN97" localSheetId="6">#REF!</definedName>
    <definedName name="_JAN97" localSheetId="7">#REF!</definedName>
    <definedName name="_JAN97" localSheetId="8">#REF!</definedName>
    <definedName name="_JAN97" localSheetId="9">#REF!</definedName>
    <definedName name="_JAN97" localSheetId="10">#REF!</definedName>
    <definedName name="_JAN97">#REF!</definedName>
    <definedName name="_JUL94" localSheetId="4">#REF!</definedName>
    <definedName name="_JUL94" localSheetId="6">#REF!</definedName>
    <definedName name="_JUL94" localSheetId="7">#REF!</definedName>
    <definedName name="_JUL94" localSheetId="8">#REF!</definedName>
    <definedName name="_JUL94" localSheetId="9">#REF!</definedName>
    <definedName name="_JUL94" localSheetId="10">#REF!</definedName>
    <definedName name="_JUL94">#REF!</definedName>
    <definedName name="_JUL95" localSheetId="4">#REF!</definedName>
    <definedName name="_JUL95" localSheetId="6">#REF!</definedName>
    <definedName name="_JUL95" localSheetId="7">#REF!</definedName>
    <definedName name="_JUL95" localSheetId="8">#REF!</definedName>
    <definedName name="_JUL95" localSheetId="9">#REF!</definedName>
    <definedName name="_JUL95" localSheetId="10">#REF!</definedName>
    <definedName name="_JUL95">#REF!</definedName>
    <definedName name="_JUL96" localSheetId="4">#REF!</definedName>
    <definedName name="_JUL96" localSheetId="6">#REF!</definedName>
    <definedName name="_JUL96" localSheetId="7">#REF!</definedName>
    <definedName name="_JUL96" localSheetId="8">#REF!</definedName>
    <definedName name="_JUL96" localSheetId="9">#REF!</definedName>
    <definedName name="_JUL96" localSheetId="10">#REF!</definedName>
    <definedName name="_JUL96">#REF!</definedName>
    <definedName name="_JUL97" localSheetId="4">#REF!</definedName>
    <definedName name="_JUL97" localSheetId="6">#REF!</definedName>
    <definedName name="_JUL97" localSheetId="7">#REF!</definedName>
    <definedName name="_JUL97" localSheetId="8">#REF!</definedName>
    <definedName name="_JUL97" localSheetId="9">#REF!</definedName>
    <definedName name="_JUL97" localSheetId="10">#REF!</definedName>
    <definedName name="_JUL97">#REF!</definedName>
    <definedName name="_JUN94" localSheetId="4">#REF!</definedName>
    <definedName name="_JUN94" localSheetId="6">#REF!</definedName>
    <definedName name="_JUN94" localSheetId="7">#REF!</definedName>
    <definedName name="_JUN94" localSheetId="8">#REF!</definedName>
    <definedName name="_JUN94" localSheetId="9">#REF!</definedName>
    <definedName name="_JUN94" localSheetId="10">#REF!</definedName>
    <definedName name="_JUN94">#REF!</definedName>
    <definedName name="_JUN95" localSheetId="4">#REF!</definedName>
    <definedName name="_JUN95" localSheetId="6">#REF!</definedName>
    <definedName name="_JUN95" localSheetId="7">#REF!</definedName>
    <definedName name="_JUN95" localSheetId="8">#REF!</definedName>
    <definedName name="_JUN95" localSheetId="9">#REF!</definedName>
    <definedName name="_JUN95" localSheetId="10">#REF!</definedName>
    <definedName name="_JUN95">#REF!</definedName>
    <definedName name="_JUN96" localSheetId="4">#REF!</definedName>
    <definedName name="_JUN96" localSheetId="6">#REF!</definedName>
    <definedName name="_JUN96" localSheetId="7">#REF!</definedName>
    <definedName name="_JUN96" localSheetId="8">#REF!</definedName>
    <definedName name="_JUN96" localSheetId="9">#REF!</definedName>
    <definedName name="_JUN96" localSheetId="10">#REF!</definedName>
    <definedName name="_JUN96">#REF!</definedName>
    <definedName name="_JUN97" localSheetId="4">#REF!</definedName>
    <definedName name="_JUN97" localSheetId="6">#REF!</definedName>
    <definedName name="_JUN97" localSheetId="7">#REF!</definedName>
    <definedName name="_JUN97" localSheetId="8">#REF!</definedName>
    <definedName name="_JUN97" localSheetId="9">#REF!</definedName>
    <definedName name="_JUN97" localSheetId="10">#REF!</definedName>
    <definedName name="_JUN97">#REF!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Key2" localSheetId="4"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0" hidden="1">#REF!</definedName>
    <definedName name="_Key2" hidden="1">#REF!</definedName>
    <definedName name="_MAR95" localSheetId="4">#REF!</definedName>
    <definedName name="_MAR95" localSheetId="6">#REF!</definedName>
    <definedName name="_MAR95" localSheetId="7">#REF!</definedName>
    <definedName name="_MAR95" localSheetId="8">#REF!</definedName>
    <definedName name="_MAR95" localSheetId="9">#REF!</definedName>
    <definedName name="_MAR95" localSheetId="10">#REF!</definedName>
    <definedName name="_MAR95">#REF!</definedName>
    <definedName name="_MAR96" localSheetId="4">#REF!</definedName>
    <definedName name="_MAR96" localSheetId="6">#REF!</definedName>
    <definedName name="_MAR96" localSheetId="7">#REF!</definedName>
    <definedName name="_MAR96" localSheetId="8">#REF!</definedName>
    <definedName name="_MAR96" localSheetId="9">#REF!</definedName>
    <definedName name="_MAR96" localSheetId="10">#REF!</definedName>
    <definedName name="_MAR96">#REF!</definedName>
    <definedName name="_MAR97" localSheetId="4">#REF!</definedName>
    <definedName name="_MAR97" localSheetId="6">#REF!</definedName>
    <definedName name="_MAR97" localSheetId="7">#REF!</definedName>
    <definedName name="_MAR97" localSheetId="8">#REF!</definedName>
    <definedName name="_MAR97" localSheetId="9">#REF!</definedName>
    <definedName name="_MAR97" localSheetId="10">#REF!</definedName>
    <definedName name="_MAR97">#REF!</definedName>
    <definedName name="_MAY94" localSheetId="4">#REF!</definedName>
    <definedName name="_MAY94" localSheetId="6">#REF!</definedName>
    <definedName name="_MAY94" localSheetId="7">#REF!</definedName>
    <definedName name="_MAY94" localSheetId="8">#REF!</definedName>
    <definedName name="_MAY94" localSheetId="9">#REF!</definedName>
    <definedName name="_MAY94" localSheetId="10">#REF!</definedName>
    <definedName name="_MAY94">#REF!</definedName>
    <definedName name="_MAY95" localSheetId="4">#REF!</definedName>
    <definedName name="_MAY95" localSheetId="6">#REF!</definedName>
    <definedName name="_MAY95" localSheetId="7">#REF!</definedName>
    <definedName name="_MAY95" localSheetId="8">#REF!</definedName>
    <definedName name="_MAY95" localSheetId="9">#REF!</definedName>
    <definedName name="_MAY95" localSheetId="10">#REF!</definedName>
    <definedName name="_MAY95">#REF!</definedName>
    <definedName name="_MAY96" localSheetId="4">#REF!</definedName>
    <definedName name="_MAY96" localSheetId="6">#REF!</definedName>
    <definedName name="_MAY96" localSheetId="7">#REF!</definedName>
    <definedName name="_MAY96" localSheetId="8">#REF!</definedName>
    <definedName name="_MAY96" localSheetId="9">#REF!</definedName>
    <definedName name="_MAY96" localSheetId="10">#REF!</definedName>
    <definedName name="_MAY96">#REF!</definedName>
    <definedName name="_NCF2" localSheetId="4">#REF!</definedName>
    <definedName name="_NCF2" localSheetId="6">#REF!</definedName>
    <definedName name="_NCF2" localSheetId="7">#REF!</definedName>
    <definedName name="_NCF2" localSheetId="8">#REF!</definedName>
    <definedName name="_NCF2" localSheetId="9">#REF!</definedName>
    <definedName name="_NCF2" localSheetId="10">#REF!</definedName>
    <definedName name="_NCF2">#REF!</definedName>
    <definedName name="_NO94" localSheetId="4">#REF!</definedName>
    <definedName name="_NO94" localSheetId="6">#REF!</definedName>
    <definedName name="_NO94" localSheetId="7">#REF!</definedName>
    <definedName name="_NO94" localSheetId="8">#REF!</definedName>
    <definedName name="_NO94" localSheetId="9">#REF!</definedName>
    <definedName name="_NO94" localSheetId="10">#REF!</definedName>
    <definedName name="_NO94">#REF!</definedName>
    <definedName name="_NOV94" localSheetId="4">#REF!</definedName>
    <definedName name="_NOV94" localSheetId="6">#REF!</definedName>
    <definedName name="_NOV94" localSheetId="7">#REF!</definedName>
    <definedName name="_NOV94" localSheetId="8">#REF!</definedName>
    <definedName name="_NOV94" localSheetId="9">#REF!</definedName>
    <definedName name="_NOV94" localSheetId="10">#REF!</definedName>
    <definedName name="_NOV94">#REF!</definedName>
    <definedName name="_NOV95" localSheetId="4">#REF!</definedName>
    <definedName name="_NOV95" localSheetId="6">#REF!</definedName>
    <definedName name="_NOV95" localSheetId="7">#REF!</definedName>
    <definedName name="_NOV95" localSheetId="8">#REF!</definedName>
    <definedName name="_NOV95" localSheetId="9">#REF!</definedName>
    <definedName name="_NOV95" localSheetId="10">#REF!</definedName>
    <definedName name="_NOV95">#REF!</definedName>
    <definedName name="_NOV97" localSheetId="4">#REF!</definedName>
    <definedName name="_NOV97" localSheetId="6">#REF!</definedName>
    <definedName name="_NOV97" localSheetId="7">#REF!</definedName>
    <definedName name="_NOV97" localSheetId="8">#REF!</definedName>
    <definedName name="_NOV97" localSheetId="9">#REF!</definedName>
    <definedName name="_NOV97" localSheetId="10">#REF!</definedName>
    <definedName name="_NOV97">#REF!</definedName>
    <definedName name="_OCT94" localSheetId="4">#REF!</definedName>
    <definedName name="_OCT94" localSheetId="6">#REF!</definedName>
    <definedName name="_OCT94" localSheetId="7">#REF!</definedName>
    <definedName name="_OCT94" localSheetId="8">#REF!</definedName>
    <definedName name="_OCT94" localSheetId="9">#REF!</definedName>
    <definedName name="_OCT94" localSheetId="10">#REF!</definedName>
    <definedName name="_OCT94">#REF!</definedName>
    <definedName name="_OCT95" localSheetId="4">#REF!</definedName>
    <definedName name="_OCT95" localSheetId="6">#REF!</definedName>
    <definedName name="_OCT95" localSheetId="7">#REF!</definedName>
    <definedName name="_OCT95" localSheetId="8">#REF!</definedName>
    <definedName name="_OCT95" localSheetId="9">#REF!</definedName>
    <definedName name="_OCT95" localSheetId="10">#REF!</definedName>
    <definedName name="_OCT95">#REF!</definedName>
    <definedName name="_OCT97" localSheetId="4">#REF!</definedName>
    <definedName name="_OCT97" localSheetId="6">#REF!</definedName>
    <definedName name="_OCT97" localSheetId="7">#REF!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4">#REF!</definedName>
    <definedName name="_SEP94" localSheetId="6">#REF!</definedName>
    <definedName name="_SEP94" localSheetId="7">#REF!</definedName>
    <definedName name="_SEP94" localSheetId="8">#REF!</definedName>
    <definedName name="_SEP94" localSheetId="9">#REF!</definedName>
    <definedName name="_SEP94" localSheetId="10">#REF!</definedName>
    <definedName name="_SEP94">#REF!</definedName>
    <definedName name="_SEP95" localSheetId="4">#REF!</definedName>
    <definedName name="_SEP95" localSheetId="6">#REF!</definedName>
    <definedName name="_SEP95" localSheetId="7">#REF!</definedName>
    <definedName name="_SEP95" localSheetId="8">#REF!</definedName>
    <definedName name="_SEP95" localSheetId="9">#REF!</definedName>
    <definedName name="_SEP95" localSheetId="10">#REF!</definedName>
    <definedName name="_SEP95">#REF!</definedName>
    <definedName name="_SEP97" localSheetId="4">#REF!</definedName>
    <definedName name="_SEP97" localSheetId="6">#REF!</definedName>
    <definedName name="_SEP97" localSheetId="7">#REF!</definedName>
    <definedName name="_SEP97" localSheetId="8">#REF!</definedName>
    <definedName name="_SEP97" localSheetId="9">#REF!</definedName>
    <definedName name="_SEP97" localSheetId="10">#REF!</definedName>
    <definedName name="_SEP97">#REF!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BD" localSheetId="4">#REF!</definedName>
    <definedName name="BD" localSheetId="6">#REF!</definedName>
    <definedName name="BD" localSheetId="7">#REF!</definedName>
    <definedName name="BD" localSheetId="8">#REF!</definedName>
    <definedName name="BD" localSheetId="9">#REF!</definedName>
    <definedName name="BD" localSheetId="10">#REF!</definedName>
    <definedName name="BD">#REF!</definedName>
    <definedName name="BDS" localSheetId="4">#REF!</definedName>
    <definedName name="BDS" localSheetId="6">#REF!</definedName>
    <definedName name="BDS" localSheetId="7">#REF!</definedName>
    <definedName name="BDS" localSheetId="8">#REF!</definedName>
    <definedName name="BDS" localSheetId="9">#REF!</definedName>
    <definedName name="BDS" localSheetId="10">#REF!</definedName>
    <definedName name="BDS">#REF!</definedName>
    <definedName name="BRPFT" localSheetId="4">#REF!</definedName>
    <definedName name="BRPFT" localSheetId="6">#REF!</definedName>
    <definedName name="BRPFT" localSheetId="7">#REF!</definedName>
    <definedName name="BRPFT" localSheetId="8">#REF!</definedName>
    <definedName name="BRPFT" localSheetId="9">#REF!</definedName>
    <definedName name="BRPFT" localSheetId="10">#REF!</definedName>
    <definedName name="BRPFT">#REF!</definedName>
    <definedName name="CALGARY" localSheetId="4">#REF!</definedName>
    <definedName name="CALGARY" localSheetId="6">#REF!</definedName>
    <definedName name="CALGARY" localSheetId="7">#REF!</definedName>
    <definedName name="CALGARY" localSheetId="8">#REF!</definedName>
    <definedName name="CALGARY" localSheetId="9">#REF!</definedName>
    <definedName name="CALGARY" localSheetId="10">#REF!</definedName>
    <definedName name="CALGARY">#REF!</definedName>
    <definedName name="cci_end_price_Q206" localSheetId="5">'[1]CCI Stock Prices'!$I$39</definedName>
    <definedName name="cci_end_price_Q206" localSheetId="6">'[1]CCI Stock Prices'!$I$39</definedName>
    <definedName name="cci_end_price_Q206" localSheetId="7">'[1]CCI Stock Prices'!$I$39</definedName>
    <definedName name="cci_end_price_Q206" localSheetId="8">'[1]CCI Stock Prices'!$I$39</definedName>
    <definedName name="cci_end_price_Q206">'[1]CCI Stock Prices'!$I$39</definedName>
    <definedName name="com" localSheetId="4">#REF!</definedName>
    <definedName name="com" localSheetId="6">#REF!</definedName>
    <definedName name="com" localSheetId="7">#REF!</definedName>
    <definedName name="com" localSheetId="8">#REF!</definedName>
    <definedName name="com" localSheetId="9">#REF!</definedName>
    <definedName name="com" localSheetId="10">#REF!</definedName>
    <definedName name="com">#REF!</definedName>
    <definedName name="INCTAX" localSheetId="4">#REF!</definedName>
    <definedName name="INCTAX" localSheetId="6">#REF!</definedName>
    <definedName name="INCTAX" localSheetId="7">#REF!</definedName>
    <definedName name="INCTAX" localSheetId="8">#REF!</definedName>
    <definedName name="INCTAX" localSheetId="9">#REF!</definedName>
    <definedName name="INCTAX" localSheetId="10">#REF!</definedName>
    <definedName name="INCTAX">#REF!</definedName>
    <definedName name="NCF" localSheetId="4">#REF!</definedName>
    <definedName name="NCF" localSheetId="6">#REF!</definedName>
    <definedName name="NCF" localSheetId="7">#REF!</definedName>
    <definedName name="NCF" localSheetId="8">#REF!</definedName>
    <definedName name="NCF" localSheetId="9">#REF!</definedName>
    <definedName name="NCF" localSheetId="10">#REF!</definedName>
    <definedName name="NCF">#REF!</definedName>
    <definedName name="p" localSheetId="4">#REF!</definedName>
    <definedName name="p" localSheetId="6">#REF!</definedName>
    <definedName name="p" localSheetId="7">#REF!</definedName>
    <definedName name="p" localSheetId="8">#REF!</definedName>
    <definedName name="p" localSheetId="9">#REF!</definedName>
    <definedName name="p" localSheetId="10">#REF!</definedName>
    <definedName name="p">#REF!</definedName>
    <definedName name="PAGE_" localSheetId="4">#REF!</definedName>
    <definedName name="PAGE_" localSheetId="6">#REF!</definedName>
    <definedName name="PAGE_" localSheetId="7">#REF!</definedName>
    <definedName name="PAGE_" localSheetId="8">#REF!</definedName>
    <definedName name="PAGE_" localSheetId="9">#REF!</definedName>
    <definedName name="PAGE_" localSheetId="10">#REF!</definedName>
    <definedName name="PAGE_">#REF!</definedName>
    <definedName name="PAGE1" localSheetId="4">#REF!</definedName>
    <definedName name="PAGE1" localSheetId="6">#REF!</definedName>
    <definedName name="PAGE1" localSheetId="7">#REF!</definedName>
    <definedName name="PAGE1" localSheetId="8">#REF!</definedName>
    <definedName name="PAGE1" localSheetId="9">#REF!</definedName>
    <definedName name="PAGE1" localSheetId="10">#REF!</definedName>
    <definedName name="PAGE1">#REF!</definedName>
    <definedName name="PAGE2" localSheetId="4">#REF!</definedName>
    <definedName name="PAGE2" localSheetId="6">#REF!</definedName>
    <definedName name="PAGE2" localSheetId="7">#REF!</definedName>
    <definedName name="PAGE2" localSheetId="8">#REF!</definedName>
    <definedName name="PAGE2" localSheetId="9">#REF!</definedName>
    <definedName name="PAGE2" localSheetId="10">#REF!</definedName>
    <definedName name="PAGE2">#REF!</definedName>
    <definedName name="PAGE3" localSheetId="4">#REF!</definedName>
    <definedName name="PAGE3" localSheetId="6">#REF!</definedName>
    <definedName name="PAGE3" localSheetId="7">#REF!</definedName>
    <definedName name="PAGE3" localSheetId="8">#REF!</definedName>
    <definedName name="PAGE3" localSheetId="9">#REF!</definedName>
    <definedName name="PAGE3" localSheetId="10">#REF!</definedName>
    <definedName name="PAGE3">#REF!</definedName>
    <definedName name="PAGE4" localSheetId="4">#REF!</definedName>
    <definedName name="PAGE4" localSheetId="6">#REF!</definedName>
    <definedName name="PAGE4" localSheetId="7">#REF!</definedName>
    <definedName name="PAGE4" localSheetId="8">#REF!</definedName>
    <definedName name="PAGE4" localSheetId="9">#REF!</definedName>
    <definedName name="PAGE4" localSheetId="10">#REF!</definedName>
    <definedName name="PAGE4">#REF!</definedName>
    <definedName name="PAGE6" localSheetId="4">#REF!</definedName>
    <definedName name="PAGE6" localSheetId="6">#REF!</definedName>
    <definedName name="PAGE6" localSheetId="7">#REF!</definedName>
    <definedName name="PAGE6" localSheetId="8">#REF!</definedName>
    <definedName name="PAGE6" localSheetId="9">#REF!</definedName>
    <definedName name="PAGE6" localSheetId="10">#REF!</definedName>
    <definedName name="PAGE6">#REF!</definedName>
    <definedName name="PAGEALPH" localSheetId="4">#REF!</definedName>
    <definedName name="PAGEALPH" localSheetId="6">#REF!</definedName>
    <definedName name="PAGEALPH" localSheetId="7">#REF!</definedName>
    <definedName name="PAGEALPH" localSheetId="8">#REF!</definedName>
    <definedName name="PAGEALPH" localSheetId="9">#REF!</definedName>
    <definedName name="PAGEALPH" localSheetId="10">#REF!</definedName>
    <definedName name="PAGEALPH">#REF!</definedName>
    <definedName name="PFTTSF" localSheetId="4">#REF!</definedName>
    <definedName name="PFTTSF" localSheetId="6">#REF!</definedName>
    <definedName name="PFTTSF" localSheetId="7">#REF!</definedName>
    <definedName name="PFTTSF" localSheetId="8">#REF!</definedName>
    <definedName name="PFTTSF" localSheetId="9">#REF!</definedName>
    <definedName name="PFTTSF" localSheetId="10">#REF!</definedName>
    <definedName name="PFTTSF">#REF!</definedName>
    <definedName name="POOLALL" localSheetId="4">#REF!</definedName>
    <definedName name="POOLALL" localSheetId="6">#REF!</definedName>
    <definedName name="POOLALL" localSheetId="7">#REF!</definedName>
    <definedName name="POOLALL" localSheetId="8">#REF!</definedName>
    <definedName name="POOLALL" localSheetId="9">#REF!</definedName>
    <definedName name="POOLALL" localSheetId="10">#REF!</definedName>
    <definedName name="POOLALL">#REF!</definedName>
    <definedName name="POOLREC" localSheetId="4">#REF!</definedName>
    <definedName name="POOLREC" localSheetId="6">#REF!</definedName>
    <definedName name="POOLREC" localSheetId="7">#REF!</definedName>
    <definedName name="POOLREC" localSheetId="8">#REF!</definedName>
    <definedName name="POOLREC" localSheetId="9">#REF!</definedName>
    <definedName name="POOLREC" localSheetId="10">#REF!</definedName>
    <definedName name="POOLREC">#REF!</definedName>
    <definedName name="_xlnm.Print_Area" localSheetId="0">'1 Cover'!$A$1:$I$37</definedName>
    <definedName name="_xlnm.Print_Area" localSheetId="2">'1 Financial Highlights'!$A$1:$BM$95</definedName>
    <definedName name="_xlnm.Print_Area" localSheetId="11">'10 Other'!$A$1:$BM$48</definedName>
    <definedName name="_xlnm.Print_Area" localSheetId="12">'11 Balance Sheet'!$A$1:$BJ$40</definedName>
    <definedName name="_xlnm.Print_Area" localSheetId="13">'12 Misc Operating Stats'!$A$1:$BM$53</definedName>
    <definedName name="_xlnm.Print_Area" localSheetId="14">'13 Notes'!$A$1:$O$48</definedName>
    <definedName name="_xlnm.Print_Area" localSheetId="3">'2 Consolidated IS'!$A$1:$BM$87</definedName>
    <definedName name="_xlnm.Print_Area" localSheetId="1">'2 Table of Contents'!$A$1:$G$36</definedName>
    <definedName name="_xlnm.Print_Area" localSheetId="4">'3 Canaccord Genuity '!$A$1:$BM$80</definedName>
    <definedName name="_xlnm.Print_Area" localSheetId="5">'4 Capital Markets Canada'!$A$1:$BM$76</definedName>
    <definedName name="_xlnm.Print_Area" localSheetId="6">'5 CG - US'!$A$1:$BM$75</definedName>
    <definedName name="_xlnm.Print_Area" localSheetId="7">'6 CG - UK'!$A$1:$BM$74</definedName>
    <definedName name="_xlnm.Print_Area" localSheetId="8">'7 CG Other Foreign Loc'!$A$1:$BM$74</definedName>
    <definedName name="_xlnm.Print_Area" localSheetId="9">'8 CWM Canada'!$A$1:$BM$77</definedName>
    <definedName name="_xlnm.Print_Area" localSheetId="10">'9 CWM UK and Europe'!$A$1:$BM$76</definedName>
    <definedName name="test" localSheetId="4">#REF!</definedName>
    <definedName name="test" localSheetId="6">#REF!</definedName>
    <definedName name="test" localSheetId="7">#REF!</definedName>
    <definedName name="test" localSheetId="8">#REF!</definedName>
    <definedName name="test" localSheetId="9">#REF!</definedName>
    <definedName name="test" localSheetId="10">#REF!</definedName>
    <definedName name="test">#REF!</definedName>
    <definedName name="test1" localSheetId="4">#REF!</definedName>
    <definedName name="test1" localSheetId="6">#REF!</definedName>
    <definedName name="test1" localSheetId="7">#REF!</definedName>
    <definedName name="test1" localSheetId="8">#REF!</definedName>
    <definedName name="test1" localSheetId="9">#REF!</definedName>
    <definedName name="test1" localSheetId="10">#REF!</definedName>
    <definedName name="test1">#REF!</definedName>
    <definedName name="tina" localSheetId="4">#REF!</definedName>
    <definedName name="tina" localSheetId="6">#REF!</definedName>
    <definedName name="tina" localSheetId="7">#REF!</definedName>
    <definedName name="tina" localSheetId="8">#REF!</definedName>
    <definedName name="tina" localSheetId="9">#REF!</definedName>
    <definedName name="tina" localSheetId="10">#REF!</definedName>
    <definedName name="tina">#REF!</definedName>
    <definedName name="TOP_" localSheetId="4">#REF!</definedName>
    <definedName name="TOP_" localSheetId="6">#REF!</definedName>
    <definedName name="TOP_" localSheetId="7">#REF!</definedName>
    <definedName name="TOP_" localSheetId="8">#REF!</definedName>
    <definedName name="TOP_" localSheetId="9">#REF!</definedName>
    <definedName name="TOP_" localSheetId="10">#REF!</definedName>
    <definedName name="TOP_">#REF!</definedName>
    <definedName name="TOPALPH" localSheetId="4">#REF!</definedName>
    <definedName name="TOPALPH" localSheetId="6">#REF!</definedName>
    <definedName name="TOPALPH" localSheetId="7">#REF!</definedName>
    <definedName name="TOPALPH" localSheetId="8">#REF!</definedName>
    <definedName name="TOPALPH" localSheetId="9">#REF!</definedName>
    <definedName name="TOPALPH" localSheetId="10">#REF!</definedName>
    <definedName name="TOPALPH">#REF!</definedName>
    <definedName name="TORONTO" localSheetId="4">#REF!</definedName>
    <definedName name="TORONTO" localSheetId="6">#REF!</definedName>
    <definedName name="TORONTO" localSheetId="7">#REF!</definedName>
    <definedName name="TORONTO" localSheetId="8">#REF!</definedName>
    <definedName name="TORONTO" localSheetId="9">#REF!</definedName>
    <definedName name="TORONTO" localSheetId="10">#REF!</definedName>
    <definedName name="TORONTO">#REF!</definedName>
    <definedName name="TORPFT" localSheetId="4">#REF!</definedName>
    <definedName name="TORPFT" localSheetId="6">#REF!</definedName>
    <definedName name="TORPFT" localSheetId="7">#REF!</definedName>
    <definedName name="TORPFT" localSheetId="8">#REF!</definedName>
    <definedName name="TORPFT" localSheetId="9">#REF!</definedName>
    <definedName name="TORPFT" localSheetId="10">#REF!</definedName>
    <definedName name="TORPFT">#REF!</definedName>
    <definedName name="VANPFT" localSheetId="4">#REF!</definedName>
    <definedName name="VANPFT" localSheetId="6">#REF!</definedName>
    <definedName name="VANPFT" localSheetId="7">#REF!</definedName>
    <definedName name="VANPFT" localSheetId="8">#REF!</definedName>
    <definedName name="VANPFT" localSheetId="9">#REF!</definedName>
    <definedName name="VANPFT" localSheetId="10">#REF!</definedName>
    <definedName name="VANPFT">#REF!</definedName>
  </definedNames>
  <calcPr calcId="145621" calcOnSave="0"/>
</workbook>
</file>

<file path=xl/calcChain.xml><?xml version="1.0" encoding="utf-8"?>
<calcChain xmlns="http://schemas.openxmlformats.org/spreadsheetml/2006/main">
  <c r="BH39" i="17" l="1"/>
  <c r="BG39" i="17"/>
  <c r="BF39" i="17"/>
  <c r="BL28" i="17"/>
  <c r="BK28" i="17"/>
  <c r="BJ28" i="17"/>
  <c r="BI28" i="17"/>
  <c r="BH28" i="17"/>
  <c r="BG28" i="17"/>
  <c r="BF28" i="17"/>
  <c r="BF25" i="17"/>
  <c r="BC35" i="16"/>
  <c r="BD35" i="16" s="1"/>
  <c r="BC34" i="16"/>
  <c r="BD34" i="16" s="1"/>
  <c r="BC33" i="16"/>
  <c r="BD33" i="16" s="1"/>
  <c r="BC32" i="16"/>
  <c r="BD32" i="16" s="1"/>
  <c r="BC31" i="16"/>
  <c r="BD31" i="16" s="1"/>
  <c r="BC29" i="16"/>
  <c r="BD29" i="16" s="1"/>
  <c r="BC28" i="16"/>
  <c r="BD28" i="16" s="1"/>
  <c r="BC27" i="16"/>
  <c r="BD27" i="16" s="1"/>
  <c r="BE26" i="16"/>
  <c r="BB26" i="16"/>
  <c r="BA26" i="16"/>
  <c r="BC25" i="16"/>
  <c r="BD39" i="16" s="1"/>
  <c r="BC24" i="16"/>
  <c r="BD24" i="16" s="1"/>
  <c r="BD23" i="16"/>
  <c r="BC23" i="16"/>
  <c r="BC22" i="16"/>
  <c r="BD22" i="16" s="1"/>
  <c r="BC21" i="16"/>
  <c r="BD21" i="16" s="1"/>
  <c r="BC20" i="16"/>
  <c r="BD20" i="16" s="1"/>
  <c r="BC19" i="16"/>
  <c r="BD19" i="16" s="1"/>
  <c r="BC18" i="16"/>
  <c r="BD18" i="16" s="1"/>
  <c r="BC17" i="16"/>
  <c r="BD17" i="16" s="1"/>
  <c r="BC16" i="16"/>
  <c r="BD16" i="16" s="1"/>
  <c r="BC15" i="16"/>
  <c r="BD15" i="16" s="1"/>
  <c r="BD14" i="16"/>
  <c r="BC14" i="16"/>
  <c r="BH43" i="12"/>
  <c r="BG43" i="12"/>
  <c r="BF43" i="12"/>
  <c r="BF31" i="12"/>
  <c r="BK14" i="12"/>
  <c r="BK30" i="12" s="1"/>
  <c r="BJ13" i="12"/>
  <c r="BJ14" i="12" s="1"/>
  <c r="BJ30" i="12" s="1"/>
  <c r="BJ72" i="35"/>
  <c r="BJ73" i="40"/>
  <c r="BG62" i="40"/>
  <c r="BF62" i="40"/>
  <c r="BG61" i="40"/>
  <c r="BF61" i="40"/>
  <c r="BG60" i="40"/>
  <c r="BH58" i="40"/>
  <c r="BG58" i="40"/>
  <c r="BF58" i="40"/>
  <c r="BH37" i="40"/>
  <c r="BG37" i="40"/>
  <c r="BH36" i="40"/>
  <c r="BG32" i="40"/>
  <c r="BF32" i="40"/>
  <c r="BG16" i="40"/>
  <c r="BG41" i="40" s="1"/>
  <c r="BF16" i="40"/>
  <c r="BF42" i="40" s="1"/>
  <c r="BI80" i="34"/>
  <c r="BH80" i="34"/>
  <c r="BG80" i="34"/>
  <c r="BF80" i="34"/>
  <c r="AS80" i="34"/>
  <c r="AR80" i="34"/>
  <c r="AQ80" i="34"/>
  <c r="AP80" i="34"/>
  <c r="AO80" i="34"/>
  <c r="AN80" i="34"/>
  <c r="AM80" i="34"/>
  <c r="AL80" i="34"/>
  <c r="AK80" i="34"/>
  <c r="AJ80" i="34"/>
  <c r="AI80" i="34"/>
  <c r="AH80" i="34"/>
  <c r="AG80" i="34"/>
  <c r="AF80" i="34"/>
  <c r="AE80" i="34"/>
  <c r="AD80" i="34"/>
  <c r="AC80" i="34"/>
  <c r="BJ64" i="34"/>
  <c r="BJ69" i="34" s="1"/>
  <c r="BJ80" i="34" s="1"/>
  <c r="BE58" i="34"/>
  <c r="BE57" i="34"/>
  <c r="BE56" i="34"/>
  <c r="BG54" i="34"/>
  <c r="BF54" i="34"/>
  <c r="BL53" i="34"/>
  <c r="BK53" i="34"/>
  <c r="BJ53" i="34"/>
  <c r="BL51" i="34"/>
  <c r="BK51" i="34"/>
  <c r="BJ51" i="34"/>
  <c r="BG45" i="34"/>
  <c r="BF45" i="34"/>
  <c r="BF43" i="34"/>
  <c r="BF42" i="34"/>
  <c r="BF41" i="34"/>
  <c r="BF40" i="34"/>
  <c r="BF39" i="34"/>
  <c r="BH38" i="34"/>
  <c r="BG38" i="34"/>
  <c r="BF38" i="34"/>
  <c r="BH37" i="34"/>
  <c r="BG37" i="34"/>
  <c r="BF37" i="34"/>
  <c r="BG35" i="34"/>
  <c r="BF35" i="34"/>
  <c r="BK33" i="34"/>
  <c r="BK43" i="34" s="1"/>
  <c r="BJ33" i="34"/>
  <c r="BJ35" i="34" s="1"/>
  <c r="BM70" i="37"/>
  <c r="BL70" i="37"/>
  <c r="BK70" i="37"/>
  <c r="BH67" i="37"/>
  <c r="BG67" i="37"/>
  <c r="BF67" i="37"/>
  <c r="BI63" i="37"/>
  <c r="BJ62" i="37"/>
  <c r="BJ67" i="37" s="1"/>
  <c r="BI62" i="37"/>
  <c r="BJ55" i="37"/>
  <c r="BI55" i="37"/>
  <c r="BJ54" i="37"/>
  <c r="BI54" i="37"/>
  <c r="BJ51" i="37"/>
  <c r="BJ56" i="37" s="1"/>
  <c r="BI51" i="37"/>
  <c r="BI56" i="37" s="1"/>
  <c r="BL39" i="37"/>
  <c r="BJ39" i="37"/>
  <c r="BI39" i="37"/>
  <c r="BJ38" i="37"/>
  <c r="BI38" i="37"/>
  <c r="BJ37" i="37"/>
  <c r="BI37" i="37"/>
  <c r="BK31" i="37"/>
  <c r="BJ31" i="37"/>
  <c r="BJ41" i="37" s="1"/>
  <c r="BI31" i="37"/>
  <c r="BI41" i="37" s="1"/>
  <c r="BK30" i="37"/>
  <c r="BJ30" i="37"/>
  <c r="BJ40" i="37" s="1"/>
  <c r="BI30" i="37"/>
  <c r="BI40" i="37" s="1"/>
  <c r="BH30" i="37"/>
  <c r="BG30" i="37"/>
  <c r="BF30" i="37"/>
  <c r="BF40" i="37" s="1"/>
  <c r="BK14" i="37"/>
  <c r="BK49" i="37" s="1"/>
  <c r="BH14" i="37"/>
  <c r="BH37" i="37" s="1"/>
  <c r="BG14" i="37"/>
  <c r="BG37" i="37" s="1"/>
  <c r="BF14" i="37"/>
  <c r="BF37" i="37" s="1"/>
  <c r="BM73" i="38"/>
  <c r="BL73" i="38"/>
  <c r="BK73" i="38"/>
  <c r="BH68" i="38"/>
  <c r="BG68" i="38"/>
  <c r="BF68" i="38"/>
  <c r="BI64" i="38"/>
  <c r="BI68" i="38" s="1"/>
  <c r="BJ63" i="38"/>
  <c r="BJ68" i="38" s="1"/>
  <c r="BI63" i="38"/>
  <c r="BJ55" i="38"/>
  <c r="BI55" i="38"/>
  <c r="BH55" i="38"/>
  <c r="BG55" i="38"/>
  <c r="BH50" i="38"/>
  <c r="BG50" i="38"/>
  <c r="BF50" i="38"/>
  <c r="BJ39" i="38"/>
  <c r="BI39" i="38"/>
  <c r="BG39" i="38"/>
  <c r="BJ38" i="38"/>
  <c r="BI38" i="38"/>
  <c r="BH38" i="38"/>
  <c r="BG38" i="38"/>
  <c r="BF38" i="38"/>
  <c r="BJ37" i="38"/>
  <c r="BI37" i="38"/>
  <c r="BH37" i="38"/>
  <c r="BG37" i="38"/>
  <c r="BF37" i="38"/>
  <c r="BG36" i="38"/>
  <c r="BF36" i="38"/>
  <c r="BK30" i="38"/>
  <c r="BJ30" i="38"/>
  <c r="BJ31" i="38" s="1"/>
  <c r="BJ33" i="38" s="1"/>
  <c r="BJ41" i="38" s="1"/>
  <c r="BI30" i="38"/>
  <c r="BI31" i="38" s="1"/>
  <c r="BI33" i="38" s="1"/>
  <c r="BI41" i="38" s="1"/>
  <c r="BH30" i="38"/>
  <c r="BH51" i="38" s="1"/>
  <c r="BG30" i="38"/>
  <c r="BG51" i="38" s="1"/>
  <c r="BF30" i="38"/>
  <c r="BF51" i="38" s="1"/>
  <c r="BH17" i="38"/>
  <c r="BH35" i="38" s="1"/>
  <c r="BG17" i="38"/>
  <c r="BG35" i="38" s="1"/>
  <c r="BF17" i="38"/>
  <c r="BF35" i="38" s="1"/>
  <c r="BK15" i="38"/>
  <c r="BK50" i="38" s="1"/>
  <c r="BH14" i="38"/>
  <c r="BH36" i="38" s="1"/>
  <c r="BM74" i="36"/>
  <c r="BJ69" i="36"/>
  <c r="BI69" i="36"/>
  <c r="BH69" i="36"/>
  <c r="BI65" i="36"/>
  <c r="BJ64" i="36"/>
  <c r="BI64" i="36"/>
  <c r="BF58" i="36"/>
  <c r="BF57" i="36"/>
  <c r="BK56" i="36"/>
  <c r="BJ56" i="36"/>
  <c r="BI56" i="36"/>
  <c r="BH56" i="36"/>
  <c r="BF56" i="36"/>
  <c r="BF43" i="36"/>
  <c r="BF42" i="36"/>
  <c r="BF41" i="36"/>
  <c r="BJ40" i="36"/>
  <c r="BI40" i="36"/>
  <c r="BH40" i="36"/>
  <c r="BF40" i="36"/>
  <c r="BJ39" i="36"/>
  <c r="BI39" i="36"/>
  <c r="BH39" i="36"/>
  <c r="BF39" i="36"/>
  <c r="BJ38" i="36"/>
  <c r="BI38" i="36"/>
  <c r="BH38" i="36"/>
  <c r="BF38" i="36"/>
  <c r="BH37" i="36"/>
  <c r="BF37" i="36"/>
  <c r="BH36" i="36"/>
  <c r="BF36" i="36"/>
  <c r="BK31" i="36"/>
  <c r="BK41" i="36" s="1"/>
  <c r="BJ31" i="36"/>
  <c r="BJ52" i="36" s="1"/>
  <c r="BI31" i="36"/>
  <c r="BI41" i="36" s="1"/>
  <c r="BH31" i="36"/>
  <c r="BH41" i="36" s="1"/>
  <c r="BK15" i="36"/>
  <c r="BK39" i="36" s="1"/>
  <c r="BI73" i="42"/>
  <c r="BF73" i="42"/>
  <c r="BJ68" i="42"/>
  <c r="BJ73" i="42" s="1"/>
  <c r="BH62" i="42"/>
  <c r="BF61" i="42"/>
  <c r="BH58" i="42"/>
  <c r="BG58" i="42"/>
  <c r="BG62" i="42" s="1"/>
  <c r="BF58" i="42"/>
  <c r="BF62" i="42" s="1"/>
  <c r="BF37" i="42"/>
  <c r="BI18" i="42"/>
  <c r="BH18" i="42"/>
  <c r="BG18" i="42"/>
  <c r="BF18" i="42"/>
  <c r="BI16" i="42"/>
  <c r="BH16" i="42"/>
  <c r="BG16" i="42"/>
  <c r="BF16" i="42"/>
  <c r="BH15" i="42"/>
  <c r="BF15" i="42"/>
  <c r="BG15" i="42"/>
  <c r="BG42" i="40" l="1"/>
  <c r="BK54" i="37"/>
  <c r="BK41" i="37"/>
  <c r="BF35" i="37"/>
  <c r="BK38" i="37"/>
  <c r="BF39" i="37"/>
  <c r="BF49" i="37"/>
  <c r="BF51" i="37" s="1"/>
  <c r="BF52" i="37" s="1"/>
  <c r="BK39" i="37"/>
  <c r="BI67" i="37"/>
  <c r="BK40" i="37"/>
  <c r="BF31" i="37"/>
  <c r="BF33" i="37" s="1"/>
  <c r="BD25" i="16"/>
  <c r="BG39" i="40"/>
  <c r="BG40" i="40"/>
  <c r="BF36" i="40"/>
  <c r="BF43" i="40"/>
  <c r="BG36" i="40"/>
  <c r="BG38" i="40"/>
  <c r="BF39" i="40"/>
  <c r="BF40" i="40"/>
  <c r="BF60" i="40"/>
  <c r="BF37" i="40"/>
  <c r="BF41" i="40"/>
  <c r="BF38" i="40"/>
  <c r="BJ43" i="34"/>
  <c r="BK35" i="34"/>
  <c r="BK51" i="37"/>
  <c r="BK56" i="37" s="1"/>
  <c r="BK55" i="37"/>
  <c r="BH54" i="37"/>
  <c r="BG31" i="37"/>
  <c r="BG35" i="37"/>
  <c r="BK37" i="37"/>
  <c r="BG39" i="37"/>
  <c r="BH40" i="37"/>
  <c r="BH31" i="37"/>
  <c r="BH41" i="37" s="1"/>
  <c r="BF36" i="37"/>
  <c r="BF38" i="37"/>
  <c r="BH39" i="37"/>
  <c r="BG54" i="37"/>
  <c r="BG40" i="37"/>
  <c r="BG38" i="37"/>
  <c r="BG36" i="37"/>
  <c r="BH38" i="37"/>
  <c r="BG49" i="37"/>
  <c r="BF41" i="37"/>
  <c r="BH49" i="37"/>
  <c r="BI51" i="38"/>
  <c r="BI52" i="38" s="1"/>
  <c r="BI57" i="38" s="1"/>
  <c r="BH56" i="38"/>
  <c r="BH31" i="38"/>
  <c r="BK37" i="38"/>
  <c r="BK39" i="38"/>
  <c r="BK55" i="38"/>
  <c r="BH33" i="38"/>
  <c r="BH41" i="38" s="1"/>
  <c r="BH40" i="38"/>
  <c r="BK38" i="38"/>
  <c r="BI40" i="38"/>
  <c r="BK31" i="38"/>
  <c r="BK33" i="38" s="1"/>
  <c r="BK41" i="38" s="1"/>
  <c r="BF39" i="38"/>
  <c r="BH39" i="38"/>
  <c r="BF33" i="38"/>
  <c r="BF41" i="38" s="1"/>
  <c r="BG33" i="38"/>
  <c r="BG41" i="38" s="1"/>
  <c r="BF55" i="38"/>
  <c r="BF52" i="38"/>
  <c r="BF56" i="38"/>
  <c r="BG52" i="38"/>
  <c r="BG56" i="38"/>
  <c r="BF31" i="38"/>
  <c r="BJ40" i="38"/>
  <c r="BJ51" i="38"/>
  <c r="BG31" i="38"/>
  <c r="BK40" i="38"/>
  <c r="BK51" i="38"/>
  <c r="BF40" i="38"/>
  <c r="BH52" i="38"/>
  <c r="BH57" i="38" s="1"/>
  <c r="BI56" i="38"/>
  <c r="BG40" i="38"/>
  <c r="BH52" i="36"/>
  <c r="BH57" i="36" s="1"/>
  <c r="BI52" i="36"/>
  <c r="BH53" i="36"/>
  <c r="BH58" i="36" s="1"/>
  <c r="BK40" i="36"/>
  <c r="BK51" i="36"/>
  <c r="BH32" i="36"/>
  <c r="BH34" i="36" s="1"/>
  <c r="BH43" i="36" s="1"/>
  <c r="BK52" i="36"/>
  <c r="BK57" i="36" s="1"/>
  <c r="BJ57" i="36"/>
  <c r="BJ53" i="36"/>
  <c r="BJ58" i="36" s="1"/>
  <c r="BJ41" i="36"/>
  <c r="BK38" i="36"/>
  <c r="BI32" i="36"/>
  <c r="BJ32" i="36"/>
  <c r="BK32" i="36"/>
  <c r="BF19" i="42"/>
  <c r="BF42" i="42" s="1"/>
  <c r="BG19" i="42"/>
  <c r="BG36" i="42" s="1"/>
  <c r="BH19" i="42"/>
  <c r="BH41" i="42" s="1"/>
  <c r="BF60" i="42" l="1"/>
  <c r="BF40" i="42"/>
  <c r="BF36" i="42"/>
  <c r="BF38" i="42" s="1"/>
  <c r="BF47" i="42" s="1"/>
  <c r="BF43" i="42"/>
  <c r="BF45" i="42"/>
  <c r="BF44" i="42"/>
  <c r="BF41" i="42"/>
  <c r="BH55" i="37"/>
  <c r="BH51" i="37"/>
  <c r="BH56" i="37" s="1"/>
  <c r="BG41" i="37"/>
  <c r="BG33" i="37"/>
  <c r="BG55" i="37"/>
  <c r="BG51" i="37"/>
  <c r="BG53" i="38"/>
  <c r="BG57" i="38"/>
  <c r="BK56" i="38"/>
  <c r="BK52" i="38"/>
  <c r="BK57" i="38" s="1"/>
  <c r="BF53" i="38"/>
  <c r="BF57" i="38"/>
  <c r="BJ52" i="38"/>
  <c r="BJ57" i="38" s="1"/>
  <c r="BJ56" i="38"/>
  <c r="BI53" i="36"/>
  <c r="BI58" i="36" s="1"/>
  <c r="BI57" i="36"/>
  <c r="BH42" i="36"/>
  <c r="BK53" i="36"/>
  <c r="BK58" i="36" s="1"/>
  <c r="BI34" i="36"/>
  <c r="BI43" i="36" s="1"/>
  <c r="BI42" i="36"/>
  <c r="BK42" i="36"/>
  <c r="BK34" i="36"/>
  <c r="BK43" i="36" s="1"/>
  <c r="BJ34" i="36"/>
  <c r="BJ43" i="36" s="1"/>
  <c r="BJ42" i="36"/>
  <c r="BG41" i="42"/>
  <c r="BG40" i="42"/>
  <c r="BH36" i="42"/>
  <c r="BH40" i="42"/>
  <c r="BF46" i="42" l="1"/>
  <c r="BG52" i="37"/>
  <c r="BG56" i="37"/>
</calcChain>
</file>

<file path=xl/comments1.xml><?xml version="1.0" encoding="utf-8"?>
<comments xmlns="http://schemas.openxmlformats.org/spreadsheetml/2006/main">
  <authors>
    <author>c_lee</author>
  </authors>
  <commentList>
    <comment ref="BF14" authorId="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List>
</comments>
</file>

<file path=xl/sharedStrings.xml><?xml version="1.0" encoding="utf-8"?>
<sst xmlns="http://schemas.openxmlformats.org/spreadsheetml/2006/main" count="2597" uniqueCount="341">
  <si>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</si>
  <si>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</si>
  <si>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</si>
  <si>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</si>
  <si>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</si>
  <si>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</si>
  <si>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</si>
  <si>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</si>
  <si>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</si>
  <si>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</si>
  <si>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</si>
  <si>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</si>
  <si>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</si>
  <si>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</si>
  <si>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</si>
  <si>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</si>
  <si>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</si>
  <si>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</si>
  <si>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</si>
  <si>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</si>
  <si>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</si>
  <si>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</si>
  <si>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</si>
  <si>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Financial measures</t>
  </si>
  <si>
    <t>Dividends per share</t>
  </si>
  <si>
    <r>
      <t xml:space="preserve">Special distributions per share </t>
    </r>
    <r>
      <rPr>
        <vertAlign val="superscript"/>
        <sz val="9"/>
        <rFont val="Arial"/>
        <family val="2"/>
      </rPr>
      <t>(9)</t>
    </r>
  </si>
  <si>
    <r>
      <t xml:space="preserve">Dividend yield (closing share price) </t>
    </r>
    <r>
      <rPr>
        <vertAlign val="superscript"/>
        <sz val="9"/>
        <rFont val="Arial"/>
        <family val="2"/>
      </rPr>
      <t>(9)</t>
    </r>
  </si>
  <si>
    <r>
      <t xml:space="preserve">Total shareholder return </t>
    </r>
    <r>
      <rPr>
        <vertAlign val="superscript"/>
        <sz val="9"/>
        <rFont val="Arial"/>
        <family val="2"/>
      </rPr>
      <t>(10)</t>
    </r>
  </si>
  <si>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</si>
  <si>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</si>
  <si>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</si>
  <si>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</si>
  <si>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</si>
  <si>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</si>
  <si>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</si>
  <si>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</si>
  <si>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</si>
  <si>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</si>
  <si>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</si>
  <si>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</si>
  <si>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</si>
  <si>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</si>
  <si>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</si>
  <si>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</si>
  <si>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</si>
  <si>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</si>
  <si>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</si>
  <si>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</si>
  <si>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</si>
  <si>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</si>
  <si>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</si>
  <si>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</si>
  <si>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</si>
  <si>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</si>
  <si>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</si>
  <si>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</si>
  <si>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</si>
  <si>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</si>
  <si>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 compensation expense includes incentive compensation and salaries and benefits, but excludes hiring incentives and development group salary and benefits, which are included in development costs.</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</si>
  <si>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</si>
  <si>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</si>
  <si>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</si>
  <si>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</si>
  <si>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</si>
  <si>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</si>
  <si>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</si>
  <si>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</si>
  <si>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</si>
  <si>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</si>
  <si>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</si>
  <si>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</si>
  <si>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</si>
  <si>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</si>
  <si>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</si>
  <si>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</si>
  <si>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</si>
  <si>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</si>
  <si>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</si>
  <si>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</si>
  <si>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</si>
  <si>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</si>
  <si>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</si>
  <si>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</si>
  <si>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</si>
  <si>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Total Canada</t>
  </si>
  <si>
    <t>Number of employees</t>
  </si>
  <si>
    <t>General and administrative</t>
  </si>
  <si>
    <t>Corporate and Other segment</t>
  </si>
  <si>
    <t>Trading costs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</si>
  <si>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</si>
  <si>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</si>
  <si>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</si>
  <si>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</si>
  <si>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</si>
  <si>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</si>
  <si>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</si>
  <si>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</si>
  <si>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</si>
  <si>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</si>
  <si>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</si>
  <si>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</si>
  <si>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</si>
  <si>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</si>
  <si>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</si>
  <si>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</si>
  <si>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</si>
  <si>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</si>
  <si>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</si>
  <si>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</si>
  <si>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</si>
  <si>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</si>
  <si>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</si>
  <si>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</si>
  <si>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</si>
  <si>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</si>
  <si>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Annualized ROE</t>
  </si>
  <si>
    <t>FY06</t>
  </si>
  <si>
    <t>FY05</t>
  </si>
  <si>
    <t>FY04</t>
  </si>
  <si>
    <r>
      <t>Trading costs</t>
    </r>
    <r>
      <rPr>
        <vertAlign val="superscript"/>
        <sz val="9"/>
        <rFont val="Arial"/>
        <family val="2"/>
      </rPr>
      <t xml:space="preserve"> </t>
    </r>
  </si>
  <si>
    <t>The employee count excludes temporary employees and those on long term disability but includes employees on leave of absence.</t>
  </si>
  <si>
    <t>Restructuring costs</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</si>
  <si>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</si>
  <si>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</si>
  <si>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</si>
  <si>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</si>
  <si>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</si>
  <si>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</si>
  <si>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</si>
  <si>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</si>
  <si>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</si>
  <si>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</si>
  <si>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</si>
  <si>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</si>
  <si>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</si>
  <si>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</si>
  <si>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Number of companies with Canaccord Genuity Limited as Broker</t>
  </si>
  <si>
    <t>Loss before intersegment allocations and income taxes</t>
  </si>
  <si>
    <t>Total Nomad</t>
  </si>
  <si>
    <t xml:space="preserve">US </t>
  </si>
  <si>
    <t>Development group salary and benefits have been reclassified to salaries and benefits expense line starting in Q1/11.</t>
  </si>
  <si>
    <t>Advisory fees</t>
  </si>
  <si>
    <r>
      <t xml:space="preserve">Return on common equity (ROE)  </t>
    </r>
    <r>
      <rPr>
        <vertAlign val="superscript"/>
        <sz val="9"/>
        <rFont val="Arial"/>
        <family val="2"/>
      </rPr>
      <t>(11)</t>
    </r>
  </si>
  <si>
    <r>
      <t xml:space="preserve">Price to earnings multiple </t>
    </r>
    <r>
      <rPr>
        <vertAlign val="superscript"/>
        <sz val="9"/>
        <rFont val="Arial"/>
        <family val="2"/>
      </rPr>
      <t>(12)</t>
    </r>
  </si>
  <si>
    <r>
      <t xml:space="preserve">Price to book ratio </t>
    </r>
    <r>
      <rPr>
        <vertAlign val="superscript"/>
        <sz val="9"/>
        <rFont val="Arial"/>
        <family val="2"/>
      </rPr>
      <t>(13)</t>
    </r>
  </si>
  <si>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</si>
  <si>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</si>
  <si>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</si>
  <si>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</si>
  <si>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</si>
  <si>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r>
      <t>Total compensation exp. as % of revenue</t>
    </r>
    <r>
      <rPr>
        <vertAlign val="superscript"/>
        <sz val="9"/>
        <rFont val="Arial"/>
        <family val="2"/>
      </rPr>
      <t xml:space="preserve"> (15)</t>
    </r>
  </si>
  <si>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</si>
  <si>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</si>
  <si>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Q1/12</t>
  </si>
  <si>
    <t>Q4/12</t>
  </si>
  <si>
    <t>Q3/12</t>
  </si>
  <si>
    <t>Q2/12</t>
  </si>
  <si>
    <t>FY12</t>
  </si>
  <si>
    <t>International Financial Reporting Standards:</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</si>
  <si>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</si>
  <si>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</si>
  <si>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</si>
  <si>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</si>
  <si>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</si>
  <si>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r>
      <t>Common dividend payout ratio</t>
    </r>
    <r>
      <rPr>
        <vertAlign val="superscript"/>
        <sz val="9"/>
        <rFont val="Arial"/>
        <family val="2"/>
      </rPr>
      <t xml:space="preserve"> (9)</t>
    </r>
  </si>
  <si>
    <t>The price to book ratio is calculated based on the end of period share price and common shareholder's equity per diluted common share.</t>
  </si>
  <si>
    <t>Accounts payable, accrued liabilities and other</t>
  </si>
  <si>
    <r>
      <t xml:space="preserve">Preferred share information </t>
    </r>
    <r>
      <rPr>
        <i/>
        <sz val="9"/>
        <rFont val="Arial"/>
        <family val="2"/>
      </rPr>
      <t>(thousands)</t>
    </r>
  </si>
  <si>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</si>
  <si>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</si>
  <si>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</si>
  <si>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</si>
  <si>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</si>
  <si>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</si>
  <si>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</si>
  <si>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</si>
  <si>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</si>
  <si>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</si>
  <si>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r>
      <t xml:space="preserve">Average diluted </t>
    </r>
    <r>
      <rPr>
        <vertAlign val="superscript"/>
        <sz val="9"/>
        <rFont val="Arial"/>
        <family val="2"/>
      </rPr>
      <t>(8)</t>
    </r>
  </si>
  <si>
    <r>
      <t xml:space="preserve">Supplementary Information Excluding Significant Items (Non-IFRS and Non-GAAP) </t>
    </r>
    <r>
      <rPr>
        <b/>
        <i/>
        <vertAlign val="superscript"/>
        <sz val="10"/>
        <rFont val="Arial"/>
        <family val="2"/>
      </rPr>
      <t xml:space="preserve">(16) </t>
    </r>
  </si>
  <si>
    <r>
      <t xml:space="preserve">Supplementary Information Excluding Significant Items (Non-IFRS and Non-GAAP) </t>
    </r>
    <r>
      <rPr>
        <b/>
        <i/>
        <vertAlign val="superscript"/>
        <sz val="10"/>
        <rFont val="Arial"/>
        <family val="2"/>
      </rPr>
      <t>(16)</t>
    </r>
  </si>
  <si>
    <t>UK and Europe</t>
  </si>
  <si>
    <r>
      <t xml:space="preserve">UK and Europe </t>
    </r>
    <r>
      <rPr>
        <vertAlign val="superscript"/>
        <sz val="9"/>
        <rFont val="Arial"/>
        <family val="2"/>
      </rPr>
      <t>(17)</t>
    </r>
  </si>
  <si>
    <t>Number of employees in UK and Europe</t>
  </si>
  <si>
    <t>Number of licenced professionals in Canada</t>
  </si>
  <si>
    <r>
      <t xml:space="preserve">Number of Advisory Teams in Canada </t>
    </r>
    <r>
      <rPr>
        <vertAlign val="superscript"/>
        <sz val="9"/>
        <rFont val="Arial"/>
        <family val="2"/>
      </rPr>
      <t>(19)</t>
    </r>
  </si>
  <si>
    <t>Short term credit facility</t>
  </si>
  <si>
    <r>
      <t>Number of Advisory Teams in Canada</t>
    </r>
    <r>
      <rPr>
        <vertAlign val="superscript"/>
        <sz val="9"/>
        <rFont val="Arial"/>
        <family val="2"/>
      </rPr>
      <t xml:space="preserve"> (19)</t>
    </r>
  </si>
  <si>
    <t>Results of former CSHP entities are included since March 22, 2012</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</si>
  <si>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</si>
  <si>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</si>
  <si>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</si>
  <si>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</si>
  <si>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</si>
  <si>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t>Results of former Collins Stewart Hawkpoint ("CSHP") entities are included since March 22, 2012</t>
  </si>
  <si>
    <t xml:space="preserve">Total </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</si>
  <si>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</si>
  <si>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</si>
  <si>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</si>
  <si>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</si>
  <si>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</si>
  <si>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</si>
  <si>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</si>
  <si>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</si>
  <si>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</si>
  <si>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</si>
  <si>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</si>
  <si>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</si>
  <si>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</si>
  <si>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</si>
  <si>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FY13</t>
  </si>
  <si>
    <t>Number of Advisors - Australia</t>
  </si>
  <si>
    <r>
      <rPr>
        <b/>
        <i/>
        <sz val="12"/>
        <rFont val="Arial"/>
        <family val="2"/>
      </rPr>
      <t>Condensed Statement of Operations</t>
    </r>
    <r>
      <rPr>
        <sz val="9"/>
        <rFont val="Arial"/>
        <family val="2"/>
      </rPr>
      <t xml:space="preserve"> </t>
    </r>
  </si>
  <si>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</si>
  <si>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</si>
  <si>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</si>
  <si>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</si>
  <si>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</si>
  <si>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</si>
  <si>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Note: Please find notes on Page 13.</t>
  </si>
  <si>
    <t>Commissions and fees</t>
  </si>
  <si>
    <t>f.f.</t>
  </si>
  <si>
    <t>Canaccord Genuity Wealth Management</t>
  </si>
  <si>
    <t xml:space="preserve">Canaccord Genuity Wealth Management North America and Australia statement of operations </t>
  </si>
  <si>
    <t>Number in Canaccord Genuity Wealth Management</t>
  </si>
  <si>
    <t>Result of former CSHP Wealth Management group since March 22, 2012 and the wealth management business of Eden Financial Ltd. since October 1, 2012 are included.</t>
  </si>
  <si>
    <t>Don MacFayden</t>
  </si>
  <si>
    <t>Senior Vice President, Finance</t>
  </si>
  <si>
    <t>416-687-5426</t>
  </si>
  <si>
    <t>Q1/14</t>
  </si>
  <si>
    <t>Q2/14</t>
  </si>
  <si>
    <t>Q3/14</t>
  </si>
  <si>
    <t>Q4/14</t>
  </si>
  <si>
    <t>FY14</t>
  </si>
  <si>
    <t>Intersegment allocations</t>
  </si>
  <si>
    <t>Canaccord Genuity Canada</t>
  </si>
  <si>
    <t>Intersegment Allocations</t>
  </si>
  <si>
    <t>Share based compensation as a % of revenue</t>
  </si>
  <si>
    <t>Income (loss) after intersegment allocations and before income taxes</t>
  </si>
  <si>
    <t xml:space="preserve">    Non-share based incentive compentation</t>
  </si>
  <si>
    <t xml:space="preserve">    Share based incentive compensation</t>
  </si>
  <si>
    <t xml:space="preserve">Canaccord Genuity Wealth Management North America </t>
  </si>
  <si>
    <t xml:space="preserve">Canaccord Genuity Other Foreign Locations statement of operations </t>
  </si>
  <si>
    <t>Canaccord Genuity US</t>
  </si>
  <si>
    <t>Includes wealth management operations in Australia.  Results for wealth management operations in Australia have been included starting April 1, 2012.</t>
  </si>
  <si>
    <t>Income (Loss) before income taxes</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</si>
  <si>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</si>
  <si>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</si>
  <si>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</si>
  <si>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</si>
  <si>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</si>
  <si>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</si>
  <si>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Revenue derived from capital markets activity outside of Canada, the US and UK and Europe is reported as Other Foreign Locations, which includes revenue from Canaccord Genuity (Barbados) Ltd. (formerly Canaccord International Ltd.), Canaccord Genuity</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</si>
  <si>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</si>
  <si>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</si>
  <si>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 xml:space="preserve">In accordance with IFRS 10  "Consolidated financial statements", the financial position, operating results and cash flows of Canaccord Genuity and Wealth Management's operations in Australia are fully consolidated, and a 50% non-controlling interest has </t>
  </si>
  <si>
    <t>Compensation in the form of restricted share units to be amortized over the vesting period  has been reclassified from share-based compensation expense to non-share based compensation expense commencing Q1/14.</t>
  </si>
  <si>
    <t>Net income (loss) attributable to common shareholders</t>
  </si>
  <si>
    <t>Q4/15</t>
  </si>
  <si>
    <t>Q3/15</t>
  </si>
  <si>
    <t>Q2/15</t>
  </si>
  <si>
    <t>Q1/15</t>
  </si>
  <si>
    <t>Christina Marinoff</t>
  </si>
  <si>
    <t>Vice President, Investor Relations &amp; Communications</t>
  </si>
  <si>
    <t>416-687-5507</t>
  </si>
  <si>
    <t>n.m.: not meaningful (percentages above 300% are indicated as n.m.)</t>
  </si>
  <si>
    <t>Canaccord Genuity UK &amp; Europe</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</si>
  <si>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</si>
  <si>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</si>
  <si>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</si>
  <si>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</si>
  <si>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</si>
  <si>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Asia, our 50% interest in Canaccord Genuity (Australia) Limited (formerly Canaccord BGF), and Canaccord Singapore Pte. Ltd. Operating results of Canaccord Singapore Pte. Ltd have been included since March 22, 2012. During fiscal 2015, the non-controlling interest</t>
  </si>
  <si>
    <t>Canaccord Genuity Canada statement of operations</t>
  </si>
  <si>
    <t>Canaccord Genuity US statement of operations</t>
  </si>
  <si>
    <t>Canaccord Genuity UK &amp; Europe statement of operations</t>
  </si>
  <si>
    <t>Canaccord Genuity Group of Companies</t>
  </si>
  <si>
    <t>decreased from 50% to 40%.</t>
  </si>
  <si>
    <t>Q1/16</t>
  </si>
  <si>
    <t xml:space="preserve">As required by the Canadian Accounting Standards Board (AcSB), the Company adopted International Financial Reporting Standards (IFRS) effective April 1, 2011. </t>
  </si>
  <si>
    <t>Q2/16</t>
  </si>
  <si>
    <t>Q3/16</t>
  </si>
  <si>
    <t>Q4/16</t>
  </si>
  <si>
    <t>Canaccord Genuity UK and Europe</t>
  </si>
  <si>
    <t>Canaccord Genuity North America statement of operations</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</si>
  <si>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</si>
  <si>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</si>
  <si>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Basic earnings (loss) </t>
    </r>
    <r>
      <rPr>
        <vertAlign val="superscript"/>
        <sz val="9"/>
        <rFont val="Arial"/>
        <family val="2"/>
      </rPr>
      <t>(28)</t>
    </r>
  </si>
  <si>
    <r>
      <t xml:space="preserve">Diluted earnings (loss) </t>
    </r>
    <r>
      <rPr>
        <vertAlign val="superscript"/>
        <sz val="9"/>
        <rFont val="Arial"/>
        <family val="2"/>
      </rPr>
      <t>(28)</t>
    </r>
  </si>
  <si>
    <r>
      <rPr>
        <b/>
        <i/>
        <sz val="12"/>
        <rFont val="Arial"/>
        <family val="2"/>
      </rPr>
      <t>Condensed Consolidated Statement of Operations</t>
    </r>
    <r>
      <rPr>
        <sz val="9"/>
        <rFont val="Arial"/>
        <family val="2"/>
      </rPr>
      <t xml:space="preserve"> </t>
    </r>
    <r>
      <rPr>
        <vertAlign val="superscript"/>
        <sz val="9"/>
        <rFont val="Arial"/>
        <family val="2"/>
      </rPr>
      <t>(24)</t>
    </r>
  </si>
  <si>
    <r>
      <t xml:space="preserve">Non-controlling interests </t>
    </r>
    <r>
      <rPr>
        <vertAlign val="superscript"/>
        <sz val="9"/>
        <rFont val="Arial"/>
        <family val="2"/>
      </rPr>
      <t>(24)</t>
    </r>
  </si>
  <si>
    <r>
      <t xml:space="preserve">Basic earnings (loss) per common share </t>
    </r>
    <r>
      <rPr>
        <vertAlign val="superscript"/>
        <sz val="9"/>
        <rFont val="Arial"/>
        <family val="2"/>
      </rPr>
      <t>(28)</t>
    </r>
  </si>
  <si>
    <r>
      <t xml:space="preserve">Diluted earnings (loss) per common share </t>
    </r>
    <r>
      <rPr>
        <vertAlign val="superscript"/>
        <sz val="9"/>
        <rFont val="Arial"/>
        <family val="2"/>
      </rPr>
      <t>(28)</t>
    </r>
  </si>
  <si>
    <r>
      <t xml:space="preserve">Diluted earnings (loss) per common  share </t>
    </r>
    <r>
      <rPr>
        <vertAlign val="superscript"/>
        <sz val="9"/>
        <rFont val="Arial"/>
        <family val="2"/>
      </rPr>
      <t>(28)</t>
    </r>
  </si>
  <si>
    <r>
      <rPr>
        <b/>
        <i/>
        <sz val="12"/>
        <rFont val="Arial"/>
        <family val="2"/>
      </rPr>
      <t>Condensed Statement of Operations</t>
    </r>
    <r>
      <rPr>
        <sz val="9"/>
        <rFont val="Arial"/>
        <family val="2"/>
      </rPr>
      <t xml:space="preserve"> </t>
    </r>
    <r>
      <rPr>
        <vertAlign val="superscript"/>
        <sz val="9"/>
        <rFont val="Arial"/>
        <family val="2"/>
      </rPr>
      <t>(24)(25)</t>
    </r>
  </si>
  <si>
    <r>
      <t>Facilitation losses</t>
    </r>
    <r>
      <rPr>
        <vertAlign val="superscript"/>
        <sz val="9"/>
        <rFont val="Arial"/>
        <family val="2"/>
      </rPr>
      <t xml:space="preserve"> (22)</t>
    </r>
  </si>
  <si>
    <t xml:space="preserve">Commissions and fees </t>
  </si>
  <si>
    <r>
      <t xml:space="preserve">Results of former CSHP entities are included since March 22, 2012 </t>
    </r>
    <r>
      <rPr>
        <i/>
        <vertAlign val="superscript"/>
        <sz val="10"/>
        <rFont val="Arial"/>
        <family val="2"/>
      </rPr>
      <t>(27)</t>
    </r>
  </si>
  <si>
    <r>
      <t xml:space="preserve">Investment professionals and fund managers in UK and Europe </t>
    </r>
    <r>
      <rPr>
        <vertAlign val="superscript"/>
        <sz val="9"/>
        <rFont val="Arial"/>
        <family val="2"/>
      </rPr>
      <t>(26)</t>
    </r>
  </si>
  <si>
    <r>
      <t>Number of investment professionals and fund managers in UK and Europe</t>
    </r>
    <r>
      <rPr>
        <b/>
        <i/>
        <vertAlign val="superscript"/>
        <sz val="9"/>
        <rFont val="Arial"/>
        <family val="2"/>
      </rPr>
      <t>(26)</t>
    </r>
  </si>
  <si>
    <r>
      <t xml:space="preserve">Number of companies with Canaccord Genuity Limited as Nomad </t>
    </r>
    <r>
      <rPr>
        <vertAlign val="superscript"/>
        <sz val="9"/>
        <rFont val="Arial"/>
        <family val="2"/>
      </rPr>
      <t>(20)</t>
    </r>
  </si>
  <si>
    <t>Total shareholder return is calculated as the change in share price plus dividends paid to common shares and special distributions paid in the current period as a percentage of the prior period's closing share price, assuming reinvestment of all dividends.</t>
  </si>
  <si>
    <t xml:space="preserve">Fee-based revenue includes fees earned in separately managed, advisor managed and fee-based accounts.  We are also including mutual fund and segregated fund trailer revenue in this calculation.  This method of calculating fee-based revenue may differ from </t>
  </si>
  <si>
    <t xml:space="preserve">approaches used by other companies and therefore may not be comparable.  </t>
  </si>
  <si>
    <t>Due to rounding, the sum of the quarterly earnings (loss) per common share figures may not equal the year to date period figures.</t>
  </si>
  <si>
    <t>number of Advisors, number of investment professionals and fund managers, number of licensed professionals, number of companies as Broker and number of companies as Nomad.</t>
  </si>
  <si>
    <t>This measure includes both discretionary and non-discretionary accounts.</t>
  </si>
  <si>
    <t>This is the diluted common share number used to calculated diluted earnings (loss) per common share. For periods with net losses, all instruments involving potential common shares were excluded from the calculation of diluted loss per common share as</t>
  </si>
  <si>
    <t>they were anti-dilutive.</t>
  </si>
  <si>
    <t xml:space="preserve">ROE is presented on an annualized basis. Quarterly annualized ROE is calculated by dividing the annualized net income (loss) for the three month period over the average common shareholders’ equity.  </t>
  </si>
  <si>
    <t>The price to earnings multiple is calculated based on the end of period share price and 12-month trailing diluted earnings (loss) per common share</t>
  </si>
  <si>
    <t>Operating results from former CSHP entities have been included since March 22, 2012.</t>
  </si>
  <si>
    <t xml:space="preserve">A company listed on AIM is required to retain a Nominated Adviser (commonly referred to as Nomad) during the company's life on the market.  Nominated Advisers are responsible, amongst other duties, for warranting that a company is appropriate for joining AIM.  </t>
  </si>
  <si>
    <r>
      <t xml:space="preserve">Number of employees firm wide </t>
    </r>
    <r>
      <rPr>
        <vertAlign val="superscript"/>
        <sz val="9"/>
        <rFont val="Arial"/>
        <family val="2"/>
      </rPr>
      <t>(21)</t>
    </r>
  </si>
  <si>
    <r>
      <t xml:space="preserve">Other Foreign Locations </t>
    </r>
    <r>
      <rPr>
        <vertAlign val="superscript"/>
        <sz val="9"/>
        <rFont val="Arial"/>
        <family val="2"/>
      </rPr>
      <t>(23)</t>
    </r>
  </si>
  <si>
    <t>starting on July 16, 2012. During fiscal 2015, the non-controlling interest decreased from 50% to 40%.</t>
  </si>
  <si>
    <t xml:space="preserve">been recognized, which represents the portion of the net identifiable assets in Australia since November 1, 2011 attributable to non-controlling shareholders.  Canaccord BGF was rebranded to Canaccord Genuity and Canaccord Genuity Wealth Management </t>
  </si>
  <si>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</si>
  <si>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</si>
  <si>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</si>
  <si>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 xml:space="preserve">Assets under management in Australia and assets under management in UK and Europe is the market value of client assets managed and administered by Canaccord, from which Canaccord earns commissions or fees.  </t>
  </si>
  <si>
    <t>FY16</t>
  </si>
  <si>
    <t>Book value per diluted share is calculated as total common shareholders' equity divided by the number of diluted common shares outstanding.</t>
  </si>
  <si>
    <t>offered by Canaccord. Assets under administration in Canada is the market value of client assets managed and administered by Canaccord, from which Canaccord earns commissions or fees.  This measure includes both discretionary and non-discretionary accounts.</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</si>
  <si>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Complete Canaccord Private Investment Management Program</t>
    </r>
  </si>
  <si>
    <t xml:space="preserve">This is the diluted common share number used to calculate book value per diluted share.  As such it includes amounts in respect of share issuance commitments pursuant to certain share-based plans, and commencing in Q1/14, adjusted for shares purchased under </t>
  </si>
  <si>
    <t>the normal course issuer bid and not yet cancelled, and estimated forfeitures in respect of such share-based plans.  In Q1/16, there was a change in the estimate of total share issuance commitments to include option plans and employee inducement plans.</t>
  </si>
  <si>
    <t>FY16 vs FY15</t>
  </si>
  <si>
    <t>DO NOT adjust Print area</t>
  </si>
  <si>
    <t>Impairment of goodwill and other assets</t>
  </si>
  <si>
    <t>Significant items include restructuring costs, impairment of goodwill and other assets, and acquisition-related expense items.  Acquisition-related expense items include acquisition-related costs and amortization of intangible assets.</t>
  </si>
  <si>
    <t>Canaccord Genuity (Barbados) Ltd was closed during Q3/16.</t>
  </si>
  <si>
    <r>
      <t xml:space="preserve">Condensed Statement of Operations </t>
    </r>
    <r>
      <rPr>
        <b/>
        <i/>
        <vertAlign val="superscript"/>
        <sz val="12"/>
        <rFont val="Arial"/>
        <family val="2"/>
      </rPr>
      <t>(23)(24)(25)(29)</t>
    </r>
  </si>
  <si>
    <t xml:space="preserve">Canaccord Genuity Other Foreign Locations (Canaccord Genuity (Barbados) Ltd., Canaccord Genuity Asia, Canaccord Genuity (Australia) Limited &amp; Canaccord Genuity Singapore Pte. Ltd) </t>
  </si>
  <si>
    <r>
      <t>Condensed Consolidated Statement of Financial Position</t>
    </r>
    <r>
      <rPr>
        <b/>
        <i/>
        <vertAlign val="superscript"/>
        <sz val="12"/>
        <rFont val="Arial"/>
        <family val="2"/>
      </rPr>
      <t xml:space="preserve">(24) </t>
    </r>
  </si>
  <si>
    <t>Fourth Quarter Fiscal 2016</t>
  </si>
  <si>
    <t>For the period ended March 31, 2016</t>
  </si>
  <si>
    <t>Q4/16 vs. Q4/15</t>
  </si>
  <si>
    <t>12 months Ended</t>
  </si>
  <si>
    <t xml:space="preserve">This document is not audited and should be read in conjunction with the Annual Report dated June 1, 2016. Canaccord's fiscal year end is defined as March 31st of each year. Canaccord's fourth quarter 2016 ended March 31, 2016 is also referred to as Q4/16 in the following disclosure.  </t>
  </si>
  <si>
    <t>FY 16</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</si>
</sst>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0;\(#,##0\);\-&quot; &quot;"/>
    <numFmt numFmtId="168" formatCode="0.0%;\(0.0\)%;_(&quot;-&quot;"/>
    <numFmt numFmtId="169" formatCode="#,##0\ ;\(#,##0\);\-&quot; &quot;"/>
    <numFmt numFmtId="170" formatCode="#,##0.00\ ;\(#,##0.00\);\-&quot; &quot;"/>
    <numFmt numFmtId="171" formatCode="0.0%"/>
    <numFmt numFmtId="172" formatCode="0.000"/>
    <numFmt numFmtId="173" formatCode="#,##0.0\ ;\(#,##0.0\);\-&quot; &quot;"/>
    <numFmt numFmtId="174" formatCode="#,##0.000\ ;\(#,##0.000\);\-&quot; &quot;"/>
    <numFmt numFmtId="175" formatCode="#,##0.000_);\(#,##0.000\)"/>
    <numFmt numFmtId="176" formatCode="_-* #,##0_-;\-* #,##0_-;_-* &quot;-&quot;??_-;_-@_-"/>
    <numFmt numFmtId="177" formatCode="0.0\ \p.\p.;\(0.0\)\ \p.\p.;_(&quot;-&quot;"/>
    <numFmt numFmtId="178" formatCode="0.0"/>
    <numFmt numFmtId="179" formatCode="#,##0.0_);\(#,##0.0\)"/>
    <numFmt numFmtId="180" formatCode="#,##0.0\ ;\(#,##0\);\-&quot; &quot;"/>
    <numFmt numFmtId="181" formatCode="#,##0;\(#,##0\);&quot;-&quot;"/>
    <numFmt numFmtId="182" formatCode="_(* #,##0_);_(* \(#,##0\);_(* &quot;-&quot;??_);_(@_)"/>
    <numFmt numFmtId="183" formatCode="[$-F800]dddd\,\ mmmm\ dd\,\ yyyy"/>
    <numFmt numFmtId="184" formatCode="0.0000"/>
    <numFmt numFmtId="185" formatCode="0.00_);\(0.00\)"/>
    <numFmt numFmtId="186" formatCode="0_);\(0\)"/>
    <numFmt numFmtId="187" formatCode="_(* #,##0.000_);_(* \(#,##0.000\);_(* &quot;-&quot;??_);_(@_)"/>
    <numFmt numFmtId="188" formatCode="_(* #,##0.0_);_(* \(#,##0.0\);_(* &quot;-&quot;??_);_(@_)"/>
    <numFmt numFmtId="189" formatCode="#,##0.00\ ;\(#,##0.0\);\-&quot; &quot;"/>
    <numFmt numFmtId="190" formatCode="0%;\(0\)%;_(&quot;-&quot;"/>
    <numFmt numFmtId="191" formatCode="[$-409]mmmm\ d\,\ yyyy;@"/>
    <numFmt numFmtId="192" formatCode="[$-1009]d\-mmm\-yy;@"/>
  </numFmts>
  <fonts count="116"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sz val="9"/>
      <color indexed="10"/>
      <name val="Arial"/>
      <family val="2"/>
    </font>
    <font>
      <sz val="8"/>
      <color indexed="81"/>
      <name val="Tahoma"/>
      <family val="2"/>
    </font>
    <font>
      <b/>
      <i/>
      <vertAlign val="superscript"/>
      <sz val="12"/>
      <name val="Arial"/>
      <family val="2"/>
    </font>
    <font>
      <i/>
      <sz val="10"/>
      <name val="Arial"/>
      <family val="2"/>
    </font>
    <font>
      <b/>
      <sz val="9"/>
      <color indexed="12"/>
      <name val="Arial"/>
      <family val="2"/>
    </font>
    <font>
      <sz val="9"/>
      <color indexed="12"/>
      <name val="Arial"/>
      <family val="2"/>
    </font>
    <font>
      <b/>
      <sz val="9"/>
      <name val="Arial"/>
      <family val="2"/>
    </font>
    <font>
      <sz val="12"/>
      <name val="Arial"/>
      <family val="2"/>
    </font>
    <font>
      <sz val="10"/>
      <name val="Arial"/>
      <family val="2"/>
    </font>
    <font>
      <sz val="9"/>
      <color indexed="63"/>
      <name val="Arial"/>
      <family val="2"/>
    </font>
    <font>
      <b/>
      <sz val="8"/>
      <color indexed="81"/>
      <name val="Tahoma"/>
      <family val="2"/>
    </font>
    <font>
      <b/>
      <sz val="9"/>
      <name val="Times New Roman"/>
      <family val="1"/>
    </font>
    <font>
      <sz val="9"/>
      <name val="Times New Roman"/>
      <family val="1"/>
    </font>
    <font>
      <sz val="10"/>
      <name val="Arial"/>
      <family val="2"/>
    </font>
    <font>
      <sz val="10"/>
      <name val="Arial"/>
      <family val="2"/>
    </font>
    <font>
      <sz val="10"/>
      <name val="Arial"/>
      <family val="2"/>
    </font>
    <font>
      <b/>
      <i/>
      <vertAlign val="superscript"/>
      <sz val="9"/>
      <name val="Arial"/>
      <family val="2"/>
    </font>
    <font>
      <i/>
      <sz val="11"/>
      <name val="Arial"/>
      <family val="2"/>
    </font>
    <font>
      <i/>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9"/>
      <color rgb="FFFF0000"/>
      <name val="Arial"/>
      <family val="2"/>
    </font>
    <font>
      <sz val="10"/>
      <color rgb="FFFF0000"/>
      <name val="Times New Roman"/>
      <family val="1"/>
    </font>
    <font>
      <b/>
      <sz val="12"/>
      <color rgb="FFFF0000"/>
      <name val="Times New Roman"/>
      <family val="1"/>
    </font>
    <font>
      <sz val="10"/>
      <color indexed="8"/>
      <name val="Franklin Gothic Book"/>
      <family val="2"/>
    </font>
  </fonts>
  <fills count="58">
    <fill>
      <patternFill patternType="none"/>
    </fill>
    <fill>
      <patternFill patternType="gray125"/>
    </fill>
    <fill>
      <patternFill patternType="solid">
        <fgColor indexed="8"/>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563">
    <xf numFmtId="183" fontId="0" fillId="0" borderId="0"/>
    <xf numFmtId="43" fontId="13" fillId="0" borderId="0" applyFont="0" applyFill="0" applyBorder="0" applyAlignment="0" applyProtection="0"/>
    <xf numFmtId="43" fontId="47" fillId="0" borderId="0" applyFont="0" applyFill="0" applyBorder="0" applyAlignment="0" applyProtection="0"/>
    <xf numFmtId="43" fontId="34" fillId="0" borderId="0" applyFont="0" applyFill="0" applyBorder="0" applyAlignment="0" applyProtection="0"/>
    <xf numFmtId="166" fontId="13" fillId="0" borderId="0" applyFont="0" applyFill="0" applyBorder="0" applyAlignment="0" applyProtection="0"/>
    <xf numFmtId="183" fontId="26" fillId="0" borderId="0" applyNumberFormat="0" applyFill="0" applyBorder="0" applyAlignment="0" applyProtection="0">
      <alignment vertical="top"/>
      <protection locked="0"/>
    </xf>
    <xf numFmtId="183" fontId="34" fillId="0" borderId="0"/>
    <xf numFmtId="9" fontId="13" fillId="0" borderId="0" applyFont="0" applyFill="0" applyBorder="0" applyAlignment="0" applyProtection="0"/>
    <xf numFmtId="9" fontId="47" fillId="0" borderId="0" applyFont="0" applyFill="0" applyBorder="0" applyAlignment="0" applyProtection="0"/>
    <xf numFmtId="9" fontId="34" fillId="0" borderId="0" applyFont="0" applyFill="0" applyBorder="0" applyAlignment="0" applyProtection="0"/>
    <xf numFmtId="43" fontId="52" fillId="0" borderId="0" applyFont="0" applyFill="0" applyBorder="0" applyAlignment="0" applyProtection="0"/>
    <xf numFmtId="9" fontId="5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3" fontId="1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183" fontId="13" fillId="0" borderId="0"/>
    <xf numFmtId="183" fontId="26" fillId="0" borderId="0" applyNumberFormat="0" applyFill="0" applyBorder="0" applyAlignment="0" applyProtection="0">
      <alignment vertical="top"/>
      <protection locked="0"/>
    </xf>
    <xf numFmtId="183" fontId="13" fillId="0" borderId="0"/>
    <xf numFmtId="183" fontId="26" fillId="0" borderId="0" applyNumberFormat="0" applyFill="0" applyBorder="0" applyAlignment="0" applyProtection="0">
      <alignment vertical="top"/>
      <protection locked="0"/>
    </xf>
    <xf numFmtId="183" fontId="53" fillId="0" borderId="0"/>
    <xf numFmtId="183" fontId="26" fillId="0" borderId="0" applyNumberFormat="0" applyFill="0" applyBorder="0" applyAlignment="0" applyProtection="0">
      <alignment vertical="top"/>
      <protection locked="0"/>
    </xf>
    <xf numFmtId="183" fontId="13" fillId="0" borderId="0"/>
    <xf numFmtId="183" fontId="54" fillId="0" borderId="0"/>
    <xf numFmtId="166" fontId="54" fillId="0" borderId="0" applyFont="0" applyFill="0" applyBorder="0" applyAlignment="0" applyProtection="0"/>
    <xf numFmtId="183" fontId="54" fillId="0" borderId="0"/>
    <xf numFmtId="183" fontId="13" fillId="0" borderId="0"/>
    <xf numFmtId="183" fontId="13" fillId="0" borderId="0"/>
    <xf numFmtId="166" fontId="13" fillId="0" borderId="0" applyFont="0" applyFill="0" applyBorder="0" applyAlignment="0" applyProtection="0"/>
    <xf numFmtId="183" fontId="13" fillId="0" borderId="0"/>
    <xf numFmtId="0" fontId="58" fillId="0" borderId="0" applyNumberFormat="0" applyFill="0" applyBorder="0" applyAlignment="0" applyProtection="0"/>
    <xf numFmtId="0" fontId="59" fillId="0" borderId="22" applyNumberFormat="0" applyFill="0" applyAlignment="0" applyProtection="0"/>
    <xf numFmtId="0" fontId="60" fillId="0" borderId="23" applyNumberFormat="0" applyFill="0" applyAlignment="0" applyProtection="0"/>
    <xf numFmtId="0" fontId="61" fillId="0" borderId="24" applyNumberFormat="0" applyFill="0" applyAlignment="0" applyProtection="0"/>
    <xf numFmtId="0" fontId="61" fillId="0" borderId="0" applyNumberFormat="0" applyFill="0" applyBorder="0" applyAlignment="0" applyProtection="0"/>
    <xf numFmtId="0" fontId="62" fillId="5" borderId="0" applyNumberFormat="0" applyBorder="0" applyAlignment="0" applyProtection="0"/>
    <xf numFmtId="0" fontId="63" fillId="6" borderId="0" applyNumberFormat="0" applyBorder="0" applyAlignment="0" applyProtection="0"/>
    <xf numFmtId="0" fontId="64" fillId="7" borderId="0" applyNumberFormat="0" applyBorder="0" applyAlignment="0" applyProtection="0"/>
    <xf numFmtId="0" fontId="65" fillId="8" borderId="25" applyNumberFormat="0" applyAlignment="0" applyProtection="0"/>
    <xf numFmtId="0" fontId="66" fillId="9" borderId="26" applyNumberFormat="0" applyAlignment="0" applyProtection="0"/>
    <xf numFmtId="0" fontId="67" fillId="9" borderId="25" applyNumberFormat="0" applyAlignment="0" applyProtection="0"/>
    <xf numFmtId="0" fontId="68" fillId="0" borderId="27" applyNumberFormat="0" applyFill="0" applyAlignment="0" applyProtection="0"/>
    <xf numFmtId="0" fontId="69" fillId="10" borderId="28"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30" applyNumberFormat="0" applyFill="0" applyAlignment="0" applyProtection="0"/>
    <xf numFmtId="0" fontId="73"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73" fillId="23" borderId="0" applyNumberFormat="0" applyBorder="0" applyAlignment="0" applyProtection="0"/>
    <xf numFmtId="0" fontId="73"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73" fillId="27" borderId="0" applyNumberFormat="0" applyBorder="0" applyAlignment="0" applyProtection="0"/>
    <xf numFmtId="0" fontId="7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73" fillId="31" borderId="0" applyNumberFormat="0" applyBorder="0" applyAlignment="0" applyProtection="0"/>
    <xf numFmtId="0" fontId="73"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73" fillId="35" borderId="0" applyNumberFormat="0" applyBorder="0" applyAlignment="0" applyProtection="0"/>
    <xf numFmtId="0" fontId="12" fillId="0" borderId="0"/>
    <xf numFmtId="0" fontId="12" fillId="11" borderId="29" applyNumberFormat="0" applyFont="0" applyAlignment="0" applyProtection="0"/>
    <xf numFmtId="0" fontId="13" fillId="0" borderId="0"/>
    <xf numFmtId="0" fontId="74" fillId="0" borderId="0"/>
    <xf numFmtId="183" fontId="13" fillId="0" borderId="0"/>
    <xf numFmtId="183" fontId="76" fillId="36" borderId="0" applyNumberFormat="0" applyBorder="0" applyAlignment="0" applyProtection="0"/>
    <xf numFmtId="183" fontId="76" fillId="37" borderId="0" applyNumberFormat="0" applyBorder="0" applyAlignment="0" applyProtection="0"/>
    <xf numFmtId="183" fontId="76" fillId="38" borderId="0" applyNumberFormat="0" applyBorder="0" applyAlignment="0" applyProtection="0"/>
    <xf numFmtId="183" fontId="76" fillId="39" borderId="0" applyNumberFormat="0" applyBorder="0" applyAlignment="0" applyProtection="0"/>
    <xf numFmtId="183" fontId="76" fillId="40" borderId="0" applyNumberFormat="0" applyBorder="0" applyAlignment="0" applyProtection="0"/>
    <xf numFmtId="183" fontId="76" fillId="41" borderId="0" applyNumberFormat="0" applyBorder="0" applyAlignment="0" applyProtection="0"/>
    <xf numFmtId="183" fontId="76" fillId="42" borderId="0" applyNumberFormat="0" applyBorder="0" applyAlignment="0" applyProtection="0"/>
    <xf numFmtId="183" fontId="76" fillId="43" borderId="0" applyNumberFormat="0" applyBorder="0" applyAlignment="0" applyProtection="0"/>
    <xf numFmtId="183" fontId="76" fillId="44" borderId="0" applyNumberFormat="0" applyBorder="0" applyAlignment="0" applyProtection="0"/>
    <xf numFmtId="183" fontId="76" fillId="39" borderId="0" applyNumberFormat="0" applyBorder="0" applyAlignment="0" applyProtection="0"/>
    <xf numFmtId="183" fontId="76" fillId="42" borderId="0" applyNumberFormat="0" applyBorder="0" applyAlignment="0" applyProtection="0"/>
    <xf numFmtId="183" fontId="76" fillId="45" borderId="0" applyNumberFormat="0" applyBorder="0" applyAlignment="0" applyProtection="0"/>
    <xf numFmtId="183" fontId="77" fillId="46" borderId="0" applyNumberFormat="0" applyBorder="0" applyAlignment="0" applyProtection="0"/>
    <xf numFmtId="183" fontId="77" fillId="43" borderId="0" applyNumberFormat="0" applyBorder="0" applyAlignment="0" applyProtection="0"/>
    <xf numFmtId="183" fontId="77" fillId="44" borderId="0" applyNumberFormat="0" applyBorder="0" applyAlignment="0" applyProtection="0"/>
    <xf numFmtId="183" fontId="77" fillId="47" borderId="0" applyNumberFormat="0" applyBorder="0" applyAlignment="0" applyProtection="0"/>
    <xf numFmtId="183" fontId="77" fillId="48" borderId="0" applyNumberFormat="0" applyBorder="0" applyAlignment="0" applyProtection="0"/>
    <xf numFmtId="183" fontId="77" fillId="49" borderId="0" applyNumberFormat="0" applyBorder="0" applyAlignment="0" applyProtection="0"/>
    <xf numFmtId="183" fontId="77" fillId="50" borderId="0" applyNumberFormat="0" applyBorder="0" applyAlignment="0" applyProtection="0"/>
    <xf numFmtId="183" fontId="77" fillId="51" borderId="0" applyNumberFormat="0" applyBorder="0" applyAlignment="0" applyProtection="0"/>
    <xf numFmtId="183" fontId="77" fillId="52" borderId="0" applyNumberFormat="0" applyBorder="0" applyAlignment="0" applyProtection="0"/>
    <xf numFmtId="183" fontId="77" fillId="47" borderId="0" applyNumberFormat="0" applyBorder="0" applyAlignment="0" applyProtection="0"/>
    <xf numFmtId="183" fontId="77" fillId="48" borderId="0" applyNumberFormat="0" applyBorder="0" applyAlignment="0" applyProtection="0"/>
    <xf numFmtId="183" fontId="77" fillId="53" borderId="0" applyNumberFormat="0" applyBorder="0" applyAlignment="0" applyProtection="0"/>
    <xf numFmtId="183" fontId="78" fillId="37" borderId="0" applyNumberFormat="0" applyBorder="0" applyAlignment="0" applyProtection="0"/>
    <xf numFmtId="183" fontId="79" fillId="54" borderId="33" applyNumberFormat="0" applyAlignment="0" applyProtection="0"/>
    <xf numFmtId="183" fontId="80" fillId="55" borderId="34" applyNumberFormat="0" applyAlignment="0" applyProtection="0"/>
    <xf numFmtId="38" fontId="81" fillId="0" borderId="0" applyFont="0" applyFill="0" applyBorder="0" applyAlignment="0" applyProtection="0"/>
    <xf numFmtId="38"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81" fillId="0" borderId="0" applyFont="0" applyFill="0" applyBorder="0" applyAlignment="0" applyProtection="0"/>
    <xf numFmtId="166" fontId="82"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83" fontId="83" fillId="0" borderId="0" applyNumberFormat="0" applyFill="0" applyBorder="0" applyAlignment="0" applyProtection="0"/>
    <xf numFmtId="183" fontId="84" fillId="38" borderId="0" applyNumberFormat="0" applyBorder="0" applyAlignment="0" applyProtection="0"/>
    <xf numFmtId="183" fontId="85" fillId="0" borderId="35" applyNumberFormat="0" applyFill="0" applyAlignment="0" applyProtection="0"/>
    <xf numFmtId="183" fontId="86" fillId="0" borderId="36" applyNumberFormat="0" applyFill="0" applyAlignment="0" applyProtection="0"/>
    <xf numFmtId="183" fontId="87" fillId="0" borderId="37" applyNumberFormat="0" applyFill="0" applyAlignment="0" applyProtection="0"/>
    <xf numFmtId="183" fontId="87" fillId="0" borderId="0" applyNumberFormat="0" applyFill="0" applyBorder="0" applyAlignment="0" applyProtection="0"/>
    <xf numFmtId="183" fontId="88" fillId="41" borderId="33" applyNumberFormat="0" applyAlignment="0" applyProtection="0"/>
    <xf numFmtId="183" fontId="89" fillId="0" borderId="38" applyNumberFormat="0" applyFill="0" applyAlignment="0" applyProtection="0"/>
    <xf numFmtId="183" fontId="90" fillId="56" borderId="0" applyNumberFormat="0" applyBorder="0" applyAlignment="0" applyProtection="0"/>
    <xf numFmtId="183" fontId="13" fillId="0" borderId="0"/>
    <xf numFmtId="183" fontId="13" fillId="0" borderId="0"/>
    <xf numFmtId="183" fontId="91" fillId="0" borderId="0"/>
    <xf numFmtId="183" fontId="18" fillId="0" borderId="0"/>
    <xf numFmtId="183" fontId="13" fillId="0" borderId="0"/>
    <xf numFmtId="0" fontId="12" fillId="0" borderId="0"/>
    <xf numFmtId="0" fontId="18" fillId="0" borderId="0"/>
    <xf numFmtId="183" fontId="13" fillId="57" borderId="39" applyNumberFormat="0" applyFont="0" applyAlignment="0" applyProtection="0"/>
    <xf numFmtId="0" fontId="12" fillId="11" borderId="2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9" fontId="13"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183" fontId="93" fillId="0" borderId="0" applyNumberFormat="0" applyFill="0" applyBorder="0" applyAlignment="0" applyProtection="0"/>
    <xf numFmtId="183" fontId="94" fillId="0" borderId="41" applyNumberFormat="0" applyFill="0" applyAlignment="0" applyProtection="0"/>
    <xf numFmtId="183" fontId="95" fillId="0" borderId="0" applyNumberFormat="0" applyFill="0" applyBorder="0" applyAlignment="0" applyProtection="0"/>
    <xf numFmtId="0" fontId="74" fillId="0" borderId="0"/>
    <xf numFmtId="0" fontId="74" fillId="0" borderId="0"/>
    <xf numFmtId="0" fontId="13" fillId="0" borderId="0"/>
    <xf numFmtId="0" fontId="13" fillId="0" borderId="0"/>
    <xf numFmtId="0" fontId="13" fillId="0" borderId="0"/>
    <xf numFmtId="0" fontId="11" fillId="0" borderId="0"/>
    <xf numFmtId="0" fontId="97" fillId="0" borderId="22" applyNumberFormat="0" applyFill="0" applyAlignment="0" applyProtection="0"/>
    <xf numFmtId="0" fontId="98" fillId="0" borderId="23" applyNumberFormat="0" applyFill="0" applyAlignment="0" applyProtection="0"/>
    <xf numFmtId="0" fontId="99" fillId="0" borderId="24" applyNumberFormat="0" applyFill="0" applyAlignment="0" applyProtection="0"/>
    <xf numFmtId="0" fontId="99" fillId="0" borderId="0" applyNumberFormat="0" applyFill="0" applyBorder="0" applyAlignment="0" applyProtection="0"/>
    <xf numFmtId="0" fontId="100" fillId="5" borderId="0" applyNumberFormat="0" applyBorder="0" applyAlignment="0" applyProtection="0"/>
    <xf numFmtId="0" fontId="101" fillId="6" borderId="0" applyNumberFormat="0" applyBorder="0" applyAlignment="0" applyProtection="0"/>
    <xf numFmtId="0" fontId="102" fillId="7" borderId="0" applyNumberFormat="0" applyBorder="0" applyAlignment="0" applyProtection="0"/>
    <xf numFmtId="0" fontId="103" fillId="8" borderId="25" applyNumberFormat="0" applyAlignment="0" applyProtection="0"/>
    <xf numFmtId="0" fontId="104" fillId="9" borderId="26" applyNumberFormat="0" applyAlignment="0" applyProtection="0"/>
    <xf numFmtId="0" fontId="105" fillId="9" borderId="25" applyNumberFormat="0" applyAlignment="0" applyProtection="0"/>
    <xf numFmtId="0" fontId="106" fillId="0" borderId="27" applyNumberFormat="0" applyFill="0" applyAlignment="0" applyProtection="0"/>
    <xf numFmtId="0" fontId="107" fillId="10" borderId="28" applyNumberFormat="0" applyAlignment="0" applyProtection="0"/>
    <xf numFmtId="0" fontId="108" fillId="0" borderId="0" applyNumberFormat="0" applyFill="0" applyBorder="0" applyAlignment="0" applyProtection="0"/>
    <xf numFmtId="0" fontId="11" fillId="11" borderId="29" applyNumberFormat="0" applyFont="0" applyAlignment="0" applyProtection="0"/>
    <xf numFmtId="0" fontId="109" fillId="0" borderId="0" applyNumberFormat="0" applyFill="0" applyBorder="0" applyAlignment="0" applyProtection="0"/>
    <xf numFmtId="0" fontId="110" fillId="0" borderId="30" applyNumberFormat="0" applyFill="0" applyAlignment="0" applyProtection="0"/>
    <xf numFmtId="0" fontId="1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1" fillId="15" borderId="0" applyNumberFormat="0" applyBorder="0" applyAlignment="0" applyProtection="0"/>
    <xf numFmtId="0" fontId="1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1" fillId="19" borderId="0" applyNumberFormat="0" applyBorder="0" applyAlignment="0" applyProtection="0"/>
    <xf numFmtId="0" fontId="1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1" fillId="23" borderId="0" applyNumberFormat="0" applyBorder="0" applyAlignment="0" applyProtection="0"/>
    <xf numFmtId="0" fontId="1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1" fillId="27" borderId="0" applyNumberFormat="0" applyBorder="0" applyAlignment="0" applyProtection="0"/>
    <xf numFmtId="0" fontId="1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1" fillId="31" borderId="0" applyNumberFormat="0" applyBorder="0" applyAlignment="0" applyProtection="0"/>
    <xf numFmtId="0" fontId="1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1" fillId="35" borderId="0" applyNumberFormat="0" applyBorder="0" applyAlignment="0" applyProtection="0"/>
    <xf numFmtId="0" fontId="10" fillId="0" borderId="0"/>
    <xf numFmtId="0" fontId="10" fillId="11" borderId="29" applyNumberFormat="0" applyFont="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0" borderId="0"/>
    <xf numFmtId="0" fontId="10" fillId="11" borderId="29" applyNumberFormat="0" applyFont="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91" fillId="0" borderId="0"/>
    <xf numFmtId="43" fontId="91" fillId="0" borderId="0" applyFont="0" applyFill="0" applyBorder="0" applyAlignment="0" applyProtection="0"/>
    <xf numFmtId="191" fontId="13" fillId="0" borderId="0"/>
    <xf numFmtId="191" fontId="26" fillId="0" borderId="0" applyNumberFormat="0" applyFill="0" applyBorder="0" applyAlignment="0" applyProtection="0">
      <alignment vertical="top"/>
      <protection locked="0"/>
    </xf>
    <xf numFmtId="191" fontId="76" fillId="36" borderId="0" applyNumberFormat="0" applyBorder="0" applyAlignment="0" applyProtection="0"/>
    <xf numFmtId="191" fontId="76" fillId="37" borderId="0" applyNumberFormat="0" applyBorder="0" applyAlignment="0" applyProtection="0"/>
    <xf numFmtId="191" fontId="76" fillId="38" borderId="0" applyNumberFormat="0" applyBorder="0" applyAlignment="0" applyProtection="0"/>
    <xf numFmtId="191" fontId="76" fillId="39" borderId="0" applyNumberFormat="0" applyBorder="0" applyAlignment="0" applyProtection="0"/>
    <xf numFmtId="191" fontId="76" fillId="40" borderId="0" applyNumberFormat="0" applyBorder="0" applyAlignment="0" applyProtection="0"/>
    <xf numFmtId="191" fontId="76" fillId="41" borderId="0" applyNumberFormat="0" applyBorder="0" applyAlignment="0" applyProtection="0"/>
    <xf numFmtId="191" fontId="76" fillId="42" borderId="0" applyNumberFormat="0" applyBorder="0" applyAlignment="0" applyProtection="0"/>
    <xf numFmtId="191" fontId="76" fillId="43" borderId="0" applyNumberFormat="0" applyBorder="0" applyAlignment="0" applyProtection="0"/>
    <xf numFmtId="191" fontId="76" fillId="44" borderId="0" applyNumberFormat="0" applyBorder="0" applyAlignment="0" applyProtection="0"/>
    <xf numFmtId="191" fontId="76" fillId="39" borderId="0" applyNumberFormat="0" applyBorder="0" applyAlignment="0" applyProtection="0"/>
    <xf numFmtId="191" fontId="76" fillId="42" borderId="0" applyNumberFormat="0" applyBorder="0" applyAlignment="0" applyProtection="0"/>
    <xf numFmtId="191" fontId="76" fillId="45" borderId="0" applyNumberFormat="0" applyBorder="0" applyAlignment="0" applyProtection="0"/>
    <xf numFmtId="191" fontId="77" fillId="46" borderId="0" applyNumberFormat="0" applyBorder="0" applyAlignment="0" applyProtection="0"/>
    <xf numFmtId="191" fontId="77" fillId="43" borderId="0" applyNumberFormat="0" applyBorder="0" applyAlignment="0" applyProtection="0"/>
    <xf numFmtId="191" fontId="77" fillId="44" borderId="0" applyNumberFormat="0" applyBorder="0" applyAlignment="0" applyProtection="0"/>
    <xf numFmtId="191" fontId="77" fillId="47" borderId="0" applyNumberFormat="0" applyBorder="0" applyAlignment="0" applyProtection="0"/>
    <xf numFmtId="191" fontId="77" fillId="48" borderId="0" applyNumberFormat="0" applyBorder="0" applyAlignment="0" applyProtection="0"/>
    <xf numFmtId="191" fontId="77" fillId="49" borderId="0" applyNumberFormat="0" applyBorder="0" applyAlignment="0" applyProtection="0"/>
    <xf numFmtId="191" fontId="77" fillId="50" borderId="0" applyNumberFormat="0" applyBorder="0" applyAlignment="0" applyProtection="0"/>
    <xf numFmtId="191" fontId="77" fillId="51" borderId="0" applyNumberFormat="0" applyBorder="0" applyAlignment="0" applyProtection="0"/>
    <xf numFmtId="191" fontId="77" fillId="52" borderId="0" applyNumberFormat="0" applyBorder="0" applyAlignment="0" applyProtection="0"/>
    <xf numFmtId="191" fontId="77" fillId="47" borderId="0" applyNumberFormat="0" applyBorder="0" applyAlignment="0" applyProtection="0"/>
    <xf numFmtId="191" fontId="77" fillId="48" borderId="0" applyNumberFormat="0" applyBorder="0" applyAlignment="0" applyProtection="0"/>
    <xf numFmtId="191" fontId="77" fillId="53" borderId="0" applyNumberFormat="0" applyBorder="0" applyAlignment="0" applyProtection="0"/>
    <xf numFmtId="191" fontId="78" fillId="37" borderId="0" applyNumberFormat="0" applyBorder="0" applyAlignment="0" applyProtection="0"/>
    <xf numFmtId="191" fontId="79" fillId="54" borderId="33" applyNumberFormat="0" applyAlignment="0" applyProtection="0"/>
    <xf numFmtId="191" fontId="80" fillId="55" borderId="34" applyNumberFormat="0" applyAlignment="0" applyProtection="0"/>
    <xf numFmtId="191" fontId="83" fillId="0" borderId="0" applyNumberFormat="0" applyFill="0" applyBorder="0" applyAlignment="0" applyProtection="0"/>
    <xf numFmtId="191" fontId="84" fillId="38" borderId="0" applyNumberFormat="0" applyBorder="0" applyAlignment="0" applyProtection="0"/>
    <xf numFmtId="191" fontId="85" fillId="0" borderId="35" applyNumberFormat="0" applyFill="0" applyAlignment="0" applyProtection="0"/>
    <xf numFmtId="191" fontId="86" fillId="0" borderId="36" applyNumberFormat="0" applyFill="0" applyAlignment="0" applyProtection="0"/>
    <xf numFmtId="191" fontId="87" fillId="0" borderId="37" applyNumberFormat="0" applyFill="0" applyAlignment="0" applyProtection="0"/>
    <xf numFmtId="191" fontId="87" fillId="0" borderId="0" applyNumberFormat="0" applyFill="0" applyBorder="0" applyAlignment="0" applyProtection="0"/>
    <xf numFmtId="191" fontId="26" fillId="0" borderId="0" applyNumberFormat="0" applyFill="0" applyBorder="0" applyAlignment="0" applyProtection="0">
      <alignment vertical="top"/>
      <protection locked="0"/>
    </xf>
    <xf numFmtId="191" fontId="26" fillId="0" borderId="0" applyNumberFormat="0" applyFill="0" applyBorder="0" applyAlignment="0" applyProtection="0">
      <alignment vertical="top"/>
      <protection locked="0"/>
    </xf>
    <xf numFmtId="183" fontId="26" fillId="0" borderId="0" applyNumberFormat="0" applyFill="0" applyBorder="0" applyAlignment="0" applyProtection="0">
      <alignment vertical="top"/>
      <protection locked="0"/>
    </xf>
    <xf numFmtId="183" fontId="26" fillId="0" borderId="0" applyNumberFormat="0" applyFill="0" applyBorder="0" applyAlignment="0" applyProtection="0">
      <alignment vertical="top"/>
      <protection locked="0"/>
    </xf>
    <xf numFmtId="191" fontId="26" fillId="0" borderId="0" applyNumberFormat="0" applyFill="0" applyBorder="0" applyAlignment="0" applyProtection="0">
      <alignment vertical="top"/>
      <protection locked="0"/>
    </xf>
    <xf numFmtId="183" fontId="26" fillId="0" borderId="0" applyNumberFormat="0" applyFill="0" applyBorder="0" applyAlignment="0" applyProtection="0">
      <alignment vertical="top"/>
      <protection locked="0"/>
    </xf>
    <xf numFmtId="183" fontId="26" fillId="0" borderId="0" applyNumberFormat="0" applyFill="0" applyBorder="0" applyAlignment="0" applyProtection="0">
      <alignment vertical="top"/>
      <protection locked="0"/>
    </xf>
    <xf numFmtId="191" fontId="88" fillId="41" borderId="33" applyNumberFormat="0" applyAlignment="0" applyProtection="0"/>
    <xf numFmtId="191" fontId="89" fillId="0" borderId="38" applyNumberFormat="0" applyFill="0" applyAlignment="0" applyProtection="0"/>
    <xf numFmtId="191" fontId="90" fillId="56" borderId="0" applyNumberFormat="0" applyBorder="0" applyAlignment="0" applyProtection="0"/>
    <xf numFmtId="191" fontId="91" fillId="0" borderId="0"/>
    <xf numFmtId="183" fontId="13" fillId="0" borderId="0"/>
    <xf numFmtId="0" fontId="91" fillId="0" borderId="0"/>
    <xf numFmtId="191" fontId="13" fillId="0" borderId="0"/>
    <xf numFmtId="191" fontId="13" fillId="0" borderId="0"/>
    <xf numFmtId="183" fontId="13" fillId="0" borderId="0"/>
    <xf numFmtId="191" fontId="13" fillId="0" borderId="0"/>
    <xf numFmtId="183" fontId="13" fillId="0" borderId="0"/>
    <xf numFmtId="183" fontId="13" fillId="0" borderId="0"/>
    <xf numFmtId="191" fontId="13" fillId="0" borderId="0"/>
    <xf numFmtId="191" fontId="13" fillId="0" borderId="0"/>
    <xf numFmtId="191" fontId="13" fillId="0" borderId="0"/>
    <xf numFmtId="183" fontId="13" fillId="0" borderId="0"/>
    <xf numFmtId="191" fontId="13" fillId="0" borderId="0"/>
    <xf numFmtId="183" fontId="13" fillId="0" borderId="0"/>
    <xf numFmtId="191" fontId="13" fillId="0" borderId="0"/>
    <xf numFmtId="191" fontId="13" fillId="0" borderId="0"/>
    <xf numFmtId="183" fontId="13" fillId="0" borderId="0"/>
    <xf numFmtId="183" fontId="13" fillId="0" borderId="0"/>
    <xf numFmtId="191" fontId="13" fillId="0" borderId="0"/>
    <xf numFmtId="191" fontId="13" fillId="0" borderId="0"/>
    <xf numFmtId="183" fontId="13" fillId="0" borderId="0"/>
    <xf numFmtId="191" fontId="91" fillId="0" borderId="0"/>
    <xf numFmtId="183" fontId="13" fillId="0" borderId="0"/>
    <xf numFmtId="191" fontId="13" fillId="0" borderId="0"/>
    <xf numFmtId="191" fontId="13" fillId="0" borderId="0"/>
    <xf numFmtId="191" fontId="18" fillId="0" borderId="0"/>
    <xf numFmtId="183" fontId="13" fillId="0" borderId="0"/>
    <xf numFmtId="191" fontId="13" fillId="0" borderId="0"/>
    <xf numFmtId="183" fontId="13" fillId="0" borderId="0"/>
    <xf numFmtId="191" fontId="81" fillId="0" borderId="0">
      <alignment horizontal="left" wrapText="1"/>
    </xf>
    <xf numFmtId="191" fontId="18" fillId="0" borderId="0"/>
    <xf numFmtId="191" fontId="18" fillId="0" borderId="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3" fillId="0" borderId="0" applyNumberFormat="0" applyFill="0" applyBorder="0" applyAlignment="0" applyProtection="0"/>
    <xf numFmtId="191" fontId="94" fillId="0" borderId="41" applyNumberFormat="0" applyFill="0" applyAlignment="0" applyProtection="0"/>
    <xf numFmtId="191" fontId="95" fillId="0" borderId="0" applyNumberFormat="0" applyFill="0" applyBorder="0" applyAlignment="0" applyProtection="0"/>
    <xf numFmtId="191"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91" fontId="1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191" fontId="13" fillId="0" borderId="0"/>
    <xf numFmtId="191" fontId="13" fillId="0" borderId="0"/>
    <xf numFmtId="191" fontId="13" fillId="0" borderId="0"/>
    <xf numFmtId="191" fontId="13" fillId="0" borderId="0"/>
    <xf numFmtId="191" fontId="13" fillId="0" borderId="0"/>
    <xf numFmtId="166" fontId="13" fillId="0" borderId="0" applyFont="0" applyFill="0" applyBorder="0" applyAlignment="0" applyProtection="0"/>
    <xf numFmtId="191" fontId="13" fillId="0" borderId="0"/>
    <xf numFmtId="191" fontId="13" fillId="0" borderId="0"/>
    <xf numFmtId="191" fontId="13" fillId="0" borderId="0"/>
    <xf numFmtId="166" fontId="13" fillId="0" borderId="0" applyFont="0" applyFill="0" applyBorder="0" applyAlignment="0" applyProtection="0"/>
    <xf numFmtId="191" fontId="13" fillId="0" borderId="0"/>
    <xf numFmtId="191" fontId="79" fillId="54" borderId="33"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91" fontId="88" fillId="41" borderId="33" applyNumberFormat="0" applyAlignment="0" applyProtection="0"/>
    <xf numFmtId="191" fontId="13" fillId="0" borderId="0"/>
    <xf numFmtId="191" fontId="13" fillId="0" borderId="0"/>
    <xf numFmtId="191" fontId="13" fillId="0" borderId="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9" fontId="13" fillId="0" borderId="0" applyFont="0" applyFill="0" applyBorder="0" applyAlignment="0" applyProtection="0"/>
    <xf numFmtId="191" fontId="94" fillId="0" borderId="41" applyNumberFormat="0" applyFill="0" applyAlignment="0" applyProtection="0"/>
    <xf numFmtId="191" fontId="13" fillId="0" borderId="0"/>
    <xf numFmtId="191" fontId="13" fillId="57" borderId="39" applyNumberFormat="0" applyFont="0" applyAlignment="0" applyProtection="0"/>
    <xf numFmtId="0" fontId="59" fillId="0" borderId="22" applyNumberFormat="0" applyFill="0" applyAlignment="0" applyProtection="0"/>
    <xf numFmtId="0" fontId="60" fillId="0" borderId="23" applyNumberFormat="0" applyFill="0" applyAlignment="0" applyProtection="0"/>
    <xf numFmtId="0" fontId="61" fillId="0" borderId="24" applyNumberFormat="0" applyFill="0" applyAlignment="0" applyProtection="0"/>
    <xf numFmtId="0" fontId="61" fillId="0" borderId="0" applyNumberFormat="0" applyFill="0" applyBorder="0" applyAlignment="0" applyProtection="0"/>
    <xf numFmtId="0" fontId="62" fillId="5" borderId="0" applyNumberFormat="0" applyBorder="0" applyAlignment="0" applyProtection="0"/>
    <xf numFmtId="0" fontId="63" fillId="6" borderId="0" applyNumberFormat="0" applyBorder="0" applyAlignment="0" applyProtection="0"/>
    <xf numFmtId="0" fontId="64" fillId="7" borderId="0" applyNumberFormat="0" applyBorder="0" applyAlignment="0" applyProtection="0"/>
    <xf numFmtId="0" fontId="65" fillId="8" borderId="25" applyNumberFormat="0" applyAlignment="0" applyProtection="0"/>
    <xf numFmtId="0" fontId="66" fillId="9" borderId="26" applyNumberFormat="0" applyAlignment="0" applyProtection="0"/>
    <xf numFmtId="0" fontId="67" fillId="9" borderId="25" applyNumberFormat="0" applyAlignment="0" applyProtection="0"/>
    <xf numFmtId="0" fontId="68" fillId="0" borderId="27" applyNumberFormat="0" applyFill="0" applyAlignment="0" applyProtection="0"/>
    <xf numFmtId="0" fontId="69" fillId="10" borderId="28"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30" applyNumberFormat="0" applyFill="0" applyAlignment="0" applyProtection="0"/>
    <xf numFmtId="0" fontId="73"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73" fillId="23" borderId="0" applyNumberFormat="0" applyBorder="0" applyAlignment="0" applyProtection="0"/>
    <xf numFmtId="0" fontId="73"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73" fillId="27" borderId="0" applyNumberFormat="0" applyBorder="0" applyAlignment="0" applyProtection="0"/>
    <xf numFmtId="0" fontId="7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73" fillId="31" borderId="0" applyNumberFormat="0" applyBorder="0" applyAlignment="0" applyProtection="0"/>
    <xf numFmtId="0" fontId="73"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73" fillId="35" borderId="0" applyNumberFormat="0" applyBorder="0" applyAlignment="0" applyProtection="0"/>
    <xf numFmtId="183" fontId="13" fillId="0" borderId="0"/>
    <xf numFmtId="183" fontId="13" fillId="0" borderId="0"/>
    <xf numFmtId="183" fontId="13" fillId="0" borderId="0"/>
    <xf numFmtId="183" fontId="13" fillId="0" borderId="0"/>
    <xf numFmtId="183" fontId="13" fillId="0" borderId="0"/>
    <xf numFmtId="183" fontId="13" fillId="0" borderId="0"/>
    <xf numFmtId="183" fontId="13" fillId="0" borderId="0"/>
    <xf numFmtId="183" fontId="13" fillId="0" borderId="0"/>
    <xf numFmtId="183" fontId="13" fillId="0" borderId="0"/>
    <xf numFmtId="183" fontId="13" fillId="0" borderId="0"/>
    <xf numFmtId="183" fontId="13" fillId="0" borderId="0"/>
    <xf numFmtId="183" fontId="13" fillId="0" borderId="0"/>
    <xf numFmtId="166" fontId="91" fillId="0" borderId="0" applyFont="0" applyFill="0" applyBorder="0" applyAlignment="0" applyProtection="0"/>
    <xf numFmtId="166" fontId="91" fillId="0" borderId="0" applyFont="0" applyFill="0" applyBorder="0" applyAlignment="0" applyProtection="0"/>
    <xf numFmtId="43" fontId="13" fillId="0" borderId="0" applyFont="0" applyFill="0" applyBorder="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0" borderId="0"/>
    <xf numFmtId="43" fontId="13" fillId="0" borderId="0" applyFont="0" applyFill="0" applyBorder="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0" borderId="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66" fontId="91" fillId="0" borderId="0" applyFont="0" applyFill="0" applyBorder="0" applyAlignment="0" applyProtection="0"/>
    <xf numFmtId="166" fontId="91" fillId="0" borderId="0" applyFont="0" applyFill="0" applyBorder="0" applyAlignment="0" applyProtection="0"/>
    <xf numFmtId="166" fontId="91" fillId="0" borderId="0" applyFont="0" applyFill="0" applyBorder="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43" fontId="13" fillId="0" borderId="0" applyFont="0" applyFill="0" applyBorder="0" applyAlignment="0" applyProtection="0"/>
    <xf numFmtId="0" fontId="13" fillId="0" borderId="0"/>
    <xf numFmtId="0" fontId="26"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76" fillId="36" borderId="0" applyNumberFormat="0" applyBorder="0" applyAlignment="0" applyProtection="0"/>
    <xf numFmtId="0" fontId="76" fillId="37" borderId="0" applyNumberFormat="0" applyBorder="0" applyAlignment="0" applyProtection="0"/>
    <xf numFmtId="0" fontId="76"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76" fillId="41" borderId="0" applyNumberFormat="0" applyBorder="0" applyAlignment="0" applyProtection="0"/>
    <xf numFmtId="0" fontId="76" fillId="42" borderId="0" applyNumberFormat="0" applyBorder="0" applyAlignment="0" applyProtection="0"/>
    <xf numFmtId="0" fontId="76" fillId="43" borderId="0" applyNumberFormat="0" applyBorder="0" applyAlignment="0" applyProtection="0"/>
    <xf numFmtId="0" fontId="76" fillId="44" borderId="0" applyNumberFormat="0" applyBorder="0" applyAlignment="0" applyProtection="0"/>
    <xf numFmtId="0" fontId="76" fillId="39" borderId="0" applyNumberFormat="0" applyBorder="0" applyAlignment="0" applyProtection="0"/>
    <xf numFmtId="0" fontId="76" fillId="42" borderId="0" applyNumberFormat="0" applyBorder="0" applyAlignment="0" applyProtection="0"/>
    <xf numFmtId="0" fontId="76" fillId="45" borderId="0" applyNumberFormat="0" applyBorder="0" applyAlignment="0" applyProtection="0"/>
    <xf numFmtId="0" fontId="77" fillId="46" borderId="0" applyNumberFormat="0" applyBorder="0" applyAlignment="0" applyProtection="0"/>
    <xf numFmtId="0" fontId="77" fillId="43" borderId="0" applyNumberFormat="0" applyBorder="0" applyAlignment="0" applyProtection="0"/>
    <xf numFmtId="0" fontId="77" fillId="44" borderId="0" applyNumberFormat="0" applyBorder="0" applyAlignment="0" applyProtection="0"/>
    <xf numFmtId="0" fontId="77" fillId="47" borderId="0" applyNumberFormat="0" applyBorder="0" applyAlignment="0" applyProtection="0"/>
    <xf numFmtId="0" fontId="77" fillId="48" borderId="0" applyNumberFormat="0" applyBorder="0" applyAlignment="0" applyProtection="0"/>
    <xf numFmtId="0" fontId="77" fillId="49" borderId="0" applyNumberFormat="0" applyBorder="0" applyAlignment="0" applyProtection="0"/>
    <xf numFmtId="0" fontId="77" fillId="50" borderId="0" applyNumberFormat="0" applyBorder="0" applyAlignment="0" applyProtection="0"/>
    <xf numFmtId="0" fontId="77" fillId="51" borderId="0" applyNumberFormat="0" applyBorder="0" applyAlignment="0" applyProtection="0"/>
    <xf numFmtId="0" fontId="77" fillId="52" borderId="0" applyNumberFormat="0" applyBorder="0" applyAlignment="0" applyProtection="0"/>
    <xf numFmtId="0" fontId="77" fillId="47" borderId="0" applyNumberFormat="0" applyBorder="0" applyAlignment="0" applyProtection="0"/>
    <xf numFmtId="0" fontId="77" fillId="48" borderId="0" applyNumberFormat="0" applyBorder="0" applyAlignment="0" applyProtection="0"/>
    <xf numFmtId="0" fontId="77" fillId="53" borderId="0" applyNumberFormat="0" applyBorder="0" applyAlignment="0" applyProtection="0"/>
    <xf numFmtId="0" fontId="78" fillId="37" borderId="0" applyNumberFormat="0" applyBorder="0" applyAlignment="0" applyProtection="0"/>
    <xf numFmtId="0" fontId="79" fillId="54" borderId="33" applyNumberFormat="0" applyAlignment="0" applyProtection="0"/>
    <xf numFmtId="0" fontId="80" fillId="55" borderId="34" applyNumberFormat="0" applyAlignment="0" applyProtection="0"/>
    <xf numFmtId="0" fontId="83" fillId="0" borderId="0" applyNumberFormat="0" applyFill="0" applyBorder="0" applyAlignment="0" applyProtection="0"/>
    <xf numFmtId="0" fontId="84" fillId="38" borderId="0" applyNumberFormat="0" applyBorder="0" applyAlignment="0" applyProtection="0"/>
    <xf numFmtId="0" fontId="85" fillId="0" borderId="35" applyNumberFormat="0" applyFill="0" applyAlignment="0" applyProtection="0"/>
    <xf numFmtId="0" fontId="86" fillId="0" borderId="36" applyNumberFormat="0" applyFill="0" applyAlignment="0" applyProtection="0"/>
    <xf numFmtId="0" fontId="87" fillId="0" borderId="37" applyNumberFormat="0" applyFill="0" applyAlignment="0" applyProtection="0"/>
    <xf numFmtId="0" fontId="87" fillId="0" borderId="0" applyNumberFormat="0" applyFill="0" applyBorder="0" applyAlignment="0" applyProtection="0"/>
    <xf numFmtId="0" fontId="88" fillId="41" borderId="33" applyNumberFormat="0" applyAlignment="0" applyProtection="0"/>
    <xf numFmtId="0" fontId="89" fillId="0" borderId="38" applyNumberFormat="0" applyFill="0" applyAlignment="0" applyProtection="0"/>
    <xf numFmtId="0" fontId="90" fillId="56" borderId="0" applyNumberFormat="0" applyBorder="0" applyAlignment="0" applyProtection="0"/>
    <xf numFmtId="0" fontId="13" fillId="0" borderId="0"/>
    <xf numFmtId="0" fontId="13" fillId="0" borderId="0"/>
    <xf numFmtId="0" fontId="13" fillId="0" borderId="0"/>
    <xf numFmtId="0" fontId="91" fillId="0" borderId="0"/>
    <xf numFmtId="0" fontId="18" fillId="0" borderId="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92" fillId="54" borderId="40" applyNumberFormat="0" applyAlignment="0" applyProtection="0"/>
    <xf numFmtId="0" fontId="93" fillId="0" borderId="0" applyNumberFormat="0" applyFill="0" applyBorder="0" applyAlignment="0" applyProtection="0"/>
    <xf numFmtId="0" fontId="94" fillId="0" borderId="41" applyNumberFormat="0" applyFill="0" applyAlignment="0" applyProtection="0"/>
    <xf numFmtId="0" fontId="95" fillId="0" borderId="0" applyNumberFormat="0" applyFill="0" applyBorder="0" applyAlignment="0" applyProtection="0"/>
    <xf numFmtId="0" fontId="81" fillId="0" borderId="0">
      <alignment horizontal="left" wrapText="1"/>
    </xf>
    <xf numFmtId="0" fontId="13" fillId="0" borderId="0"/>
    <xf numFmtId="0"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0" borderId="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83" fontId="13" fillId="0" borderId="0"/>
    <xf numFmtId="43" fontId="13" fillId="0" borderId="0" applyFont="0" applyFill="0" applyBorder="0" applyAlignment="0" applyProtection="0"/>
    <xf numFmtId="183" fontId="18" fillId="0" borderId="0"/>
    <xf numFmtId="183" fontId="76" fillId="36" borderId="0" applyNumberFormat="0" applyBorder="0" applyAlignment="0" applyProtection="0"/>
    <xf numFmtId="183" fontId="76" fillId="37" borderId="0" applyNumberFormat="0" applyBorder="0" applyAlignment="0" applyProtection="0"/>
    <xf numFmtId="183" fontId="76" fillId="38" borderId="0" applyNumberFormat="0" applyBorder="0" applyAlignment="0" applyProtection="0"/>
    <xf numFmtId="183" fontId="76" fillId="39" borderId="0" applyNumberFormat="0" applyBorder="0" applyAlignment="0" applyProtection="0"/>
    <xf numFmtId="183" fontId="76" fillId="40" borderId="0" applyNumberFormat="0" applyBorder="0" applyAlignment="0" applyProtection="0"/>
    <xf numFmtId="183" fontId="76" fillId="41" borderId="0" applyNumberFormat="0" applyBorder="0" applyAlignment="0" applyProtection="0"/>
    <xf numFmtId="183" fontId="76" fillId="42" borderId="0" applyNumberFormat="0" applyBorder="0" applyAlignment="0" applyProtection="0"/>
    <xf numFmtId="183" fontId="76" fillId="43" borderId="0" applyNumberFormat="0" applyBorder="0" applyAlignment="0" applyProtection="0"/>
    <xf numFmtId="183" fontId="76" fillId="44" borderId="0" applyNumberFormat="0" applyBorder="0" applyAlignment="0" applyProtection="0"/>
    <xf numFmtId="183" fontId="76" fillId="39" borderId="0" applyNumberFormat="0" applyBorder="0" applyAlignment="0" applyProtection="0"/>
    <xf numFmtId="183" fontId="76" fillId="42" borderId="0" applyNumberFormat="0" applyBorder="0" applyAlignment="0" applyProtection="0"/>
    <xf numFmtId="183" fontId="76" fillId="45" borderId="0" applyNumberFormat="0" applyBorder="0" applyAlignment="0" applyProtection="0"/>
    <xf numFmtId="183" fontId="77" fillId="46" borderId="0" applyNumberFormat="0" applyBorder="0" applyAlignment="0" applyProtection="0"/>
    <xf numFmtId="183" fontId="77" fillId="43" borderId="0" applyNumberFormat="0" applyBorder="0" applyAlignment="0" applyProtection="0"/>
    <xf numFmtId="183" fontId="77" fillId="44" borderId="0" applyNumberFormat="0" applyBorder="0" applyAlignment="0" applyProtection="0"/>
    <xf numFmtId="183" fontId="77" fillId="47" borderId="0" applyNumberFormat="0" applyBorder="0" applyAlignment="0" applyProtection="0"/>
    <xf numFmtId="183" fontId="77" fillId="48" borderId="0" applyNumberFormat="0" applyBorder="0" applyAlignment="0" applyProtection="0"/>
    <xf numFmtId="183" fontId="77" fillId="49" borderId="0" applyNumberFormat="0" applyBorder="0" applyAlignment="0" applyProtection="0"/>
    <xf numFmtId="183" fontId="77" fillId="50" borderId="0" applyNumberFormat="0" applyBorder="0" applyAlignment="0" applyProtection="0"/>
    <xf numFmtId="183" fontId="77" fillId="51" borderId="0" applyNumberFormat="0" applyBorder="0" applyAlignment="0" applyProtection="0"/>
    <xf numFmtId="183" fontId="77" fillId="52" borderId="0" applyNumberFormat="0" applyBorder="0" applyAlignment="0" applyProtection="0"/>
    <xf numFmtId="183" fontId="77" fillId="47" borderId="0" applyNumberFormat="0" applyBorder="0" applyAlignment="0" applyProtection="0"/>
    <xf numFmtId="183" fontId="77" fillId="48" borderId="0" applyNumberFormat="0" applyBorder="0" applyAlignment="0" applyProtection="0"/>
    <xf numFmtId="183" fontId="77" fillId="53" borderId="0" applyNumberFormat="0" applyBorder="0" applyAlignment="0" applyProtection="0"/>
    <xf numFmtId="183" fontId="78" fillId="37" borderId="0" applyNumberFormat="0" applyBorder="0" applyAlignment="0" applyProtection="0"/>
    <xf numFmtId="183" fontId="79" fillId="54" borderId="33" applyNumberFormat="0" applyAlignment="0" applyProtection="0"/>
    <xf numFmtId="183" fontId="80" fillId="55" borderId="34" applyNumberFormat="0" applyAlignment="0" applyProtection="0"/>
    <xf numFmtId="183" fontId="83" fillId="0" borderId="0" applyNumberFormat="0" applyFill="0" applyBorder="0" applyAlignment="0" applyProtection="0"/>
    <xf numFmtId="183" fontId="84" fillId="38" borderId="0" applyNumberFormat="0" applyBorder="0" applyAlignment="0" applyProtection="0"/>
    <xf numFmtId="183" fontId="85" fillId="0" borderId="35" applyNumberFormat="0" applyFill="0" applyAlignment="0" applyProtection="0"/>
    <xf numFmtId="183" fontId="86" fillId="0" borderId="36" applyNumberFormat="0" applyFill="0" applyAlignment="0" applyProtection="0"/>
    <xf numFmtId="183" fontId="87" fillId="0" borderId="37" applyNumberFormat="0" applyFill="0" applyAlignment="0" applyProtection="0"/>
    <xf numFmtId="183" fontId="87" fillId="0" borderId="0" applyNumberFormat="0" applyFill="0" applyBorder="0" applyAlignment="0" applyProtection="0"/>
    <xf numFmtId="183" fontId="88" fillId="41" borderId="33" applyNumberFormat="0" applyAlignment="0" applyProtection="0"/>
    <xf numFmtId="183" fontId="89" fillId="0" borderId="38" applyNumberFormat="0" applyFill="0" applyAlignment="0" applyProtection="0"/>
    <xf numFmtId="183" fontId="90" fillId="56" borderId="0" applyNumberFormat="0" applyBorder="0" applyAlignment="0" applyProtection="0"/>
    <xf numFmtId="183" fontId="13" fillId="0" borderId="0"/>
    <xf numFmtId="183" fontId="13" fillId="0" borderId="0"/>
    <xf numFmtId="183" fontId="13" fillId="0" borderId="0"/>
    <xf numFmtId="183" fontId="91" fillId="0" borderId="0"/>
    <xf numFmtId="183" fontId="18" fillId="0" borderId="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3" fillId="0" borderId="0" applyNumberFormat="0" applyFill="0" applyBorder="0" applyAlignment="0" applyProtection="0"/>
    <xf numFmtId="183" fontId="94" fillId="0" borderId="41" applyNumberFormat="0" applyFill="0" applyAlignment="0" applyProtection="0"/>
    <xf numFmtId="183" fontId="95" fillId="0" borderId="0" applyNumberFormat="0" applyFill="0" applyBorder="0" applyAlignment="0" applyProtection="0"/>
    <xf numFmtId="183" fontId="81" fillId="0" borderId="0">
      <alignment horizontal="left" wrapText="1"/>
    </xf>
    <xf numFmtId="183" fontId="13" fillId="0" borderId="0"/>
    <xf numFmtId="183" fontId="13" fillId="57" borderId="39" applyNumberFormat="0" applyFont="0" applyAlignment="0" applyProtection="0"/>
    <xf numFmtId="0" fontId="18" fillId="0" borderId="0"/>
    <xf numFmtId="43" fontId="13" fillId="0" borderId="0" applyFont="0" applyFill="0" applyBorder="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43" fontId="13" fillId="0" borderId="0" applyFont="0" applyFill="0" applyBorder="0" applyAlignment="0" applyProtection="0"/>
    <xf numFmtId="183" fontId="94" fillId="0" borderId="41" applyNumberFormat="0" applyFill="0" applyAlignment="0" applyProtection="0"/>
    <xf numFmtId="183" fontId="13" fillId="57" borderId="39" applyNumberFormat="0" applyFont="0" applyAlignment="0" applyProtection="0"/>
    <xf numFmtId="192" fontId="13" fillId="0" borderId="0"/>
    <xf numFmtId="43" fontId="13" fillId="0" borderId="0" applyFont="0" applyFill="0" applyBorder="0" applyAlignment="0" applyProtection="0"/>
    <xf numFmtId="192" fontId="26" fillId="0" borderId="0" applyNumberFormat="0" applyFill="0" applyBorder="0" applyAlignment="0" applyProtection="0">
      <alignment vertical="top"/>
      <protection locked="0"/>
    </xf>
    <xf numFmtId="192" fontId="13" fillId="0" borderId="0"/>
    <xf numFmtId="192" fontId="13" fillId="0" borderId="0"/>
    <xf numFmtId="192" fontId="13" fillId="0" borderId="0"/>
    <xf numFmtId="192" fontId="26" fillId="0" borderId="0" applyNumberFormat="0" applyFill="0" applyBorder="0" applyAlignment="0" applyProtection="0">
      <alignment vertical="top"/>
      <protection locked="0"/>
    </xf>
    <xf numFmtId="192" fontId="13" fillId="0" borderId="0"/>
    <xf numFmtId="192" fontId="26" fillId="0" borderId="0" applyNumberFormat="0" applyFill="0" applyBorder="0" applyAlignment="0" applyProtection="0">
      <alignment vertical="top"/>
      <protection locked="0"/>
    </xf>
    <xf numFmtId="192" fontId="13" fillId="0" borderId="0"/>
    <xf numFmtId="192" fontId="26" fillId="0" borderId="0" applyNumberFormat="0" applyFill="0" applyBorder="0" applyAlignment="0" applyProtection="0">
      <alignment vertical="top"/>
      <protection locked="0"/>
    </xf>
    <xf numFmtId="192" fontId="13" fillId="0" borderId="0"/>
    <xf numFmtId="192" fontId="13" fillId="0" borderId="0"/>
    <xf numFmtId="192" fontId="13" fillId="0" borderId="0"/>
    <xf numFmtId="192" fontId="13" fillId="0" borderId="0"/>
    <xf numFmtId="192" fontId="13" fillId="0" borderId="0"/>
    <xf numFmtId="192" fontId="13" fillId="0" borderId="0"/>
    <xf numFmtId="192" fontId="18" fillId="0" borderId="0"/>
    <xf numFmtId="192" fontId="76" fillId="36" borderId="0" applyNumberFormat="0" applyBorder="0" applyAlignment="0" applyProtection="0"/>
    <xf numFmtId="192" fontId="76" fillId="37" borderId="0" applyNumberFormat="0" applyBorder="0" applyAlignment="0" applyProtection="0"/>
    <xf numFmtId="192" fontId="76" fillId="38" borderId="0" applyNumberFormat="0" applyBorder="0" applyAlignment="0" applyProtection="0"/>
    <xf numFmtId="192" fontId="76" fillId="39" borderId="0" applyNumberFormat="0" applyBorder="0" applyAlignment="0" applyProtection="0"/>
    <xf numFmtId="192" fontId="76" fillId="40" borderId="0" applyNumberFormat="0" applyBorder="0" applyAlignment="0" applyProtection="0"/>
    <xf numFmtId="192" fontId="76" fillId="41" borderId="0" applyNumberFormat="0" applyBorder="0" applyAlignment="0" applyProtection="0"/>
    <xf numFmtId="192" fontId="76" fillId="42" borderId="0" applyNumberFormat="0" applyBorder="0" applyAlignment="0" applyProtection="0"/>
    <xf numFmtId="192" fontId="76" fillId="43" borderId="0" applyNumberFormat="0" applyBorder="0" applyAlignment="0" applyProtection="0"/>
    <xf numFmtId="192" fontId="76" fillId="44" borderId="0" applyNumberFormat="0" applyBorder="0" applyAlignment="0" applyProtection="0"/>
    <xf numFmtId="192" fontId="76" fillId="39" borderId="0" applyNumberFormat="0" applyBorder="0" applyAlignment="0" applyProtection="0"/>
    <xf numFmtId="192" fontId="76" fillId="42" borderId="0" applyNumberFormat="0" applyBorder="0" applyAlignment="0" applyProtection="0"/>
    <xf numFmtId="192" fontId="76" fillId="45" borderId="0" applyNumberFormat="0" applyBorder="0" applyAlignment="0" applyProtection="0"/>
    <xf numFmtId="192" fontId="77" fillId="46" borderId="0" applyNumberFormat="0" applyBorder="0" applyAlignment="0" applyProtection="0"/>
    <xf numFmtId="192" fontId="77" fillId="43" borderId="0" applyNumberFormat="0" applyBorder="0" applyAlignment="0" applyProtection="0"/>
    <xf numFmtId="192" fontId="77" fillId="44" borderId="0" applyNumberFormat="0" applyBorder="0" applyAlignment="0" applyProtection="0"/>
    <xf numFmtId="192" fontId="77" fillId="47" borderId="0" applyNumberFormat="0" applyBorder="0" applyAlignment="0" applyProtection="0"/>
    <xf numFmtId="192" fontId="77" fillId="48" borderId="0" applyNumberFormat="0" applyBorder="0" applyAlignment="0" applyProtection="0"/>
    <xf numFmtId="192" fontId="77" fillId="49" borderId="0" applyNumberFormat="0" applyBorder="0" applyAlignment="0" applyProtection="0"/>
    <xf numFmtId="192" fontId="77" fillId="50" borderId="0" applyNumberFormat="0" applyBorder="0" applyAlignment="0" applyProtection="0"/>
    <xf numFmtId="192" fontId="77" fillId="51" borderId="0" applyNumberFormat="0" applyBorder="0" applyAlignment="0" applyProtection="0"/>
    <xf numFmtId="192" fontId="77" fillId="52" borderId="0" applyNumberFormat="0" applyBorder="0" applyAlignment="0" applyProtection="0"/>
    <xf numFmtId="192" fontId="77" fillId="47" borderId="0" applyNumberFormat="0" applyBorder="0" applyAlignment="0" applyProtection="0"/>
    <xf numFmtId="192" fontId="77" fillId="48" borderId="0" applyNumberFormat="0" applyBorder="0" applyAlignment="0" applyProtection="0"/>
    <xf numFmtId="192" fontId="77" fillId="53" borderId="0" applyNumberFormat="0" applyBorder="0" applyAlignment="0" applyProtection="0"/>
    <xf numFmtId="192" fontId="78" fillId="37" borderId="0" applyNumberFormat="0" applyBorder="0" applyAlignment="0" applyProtection="0"/>
    <xf numFmtId="192" fontId="79" fillId="54" borderId="33" applyNumberFormat="0" applyAlignment="0" applyProtection="0"/>
    <xf numFmtId="192" fontId="80" fillId="55" borderId="34" applyNumberFormat="0" applyAlignment="0" applyProtection="0"/>
    <xf numFmtId="192" fontId="83" fillId="0" borderId="0" applyNumberFormat="0" applyFill="0" applyBorder="0" applyAlignment="0" applyProtection="0"/>
    <xf numFmtId="192" fontId="84" fillId="38" borderId="0" applyNumberFormat="0" applyBorder="0" applyAlignment="0" applyProtection="0"/>
    <xf numFmtId="192" fontId="85" fillId="0" borderId="35" applyNumberFormat="0" applyFill="0" applyAlignment="0" applyProtection="0"/>
    <xf numFmtId="192" fontId="86" fillId="0" borderId="36" applyNumberFormat="0" applyFill="0" applyAlignment="0" applyProtection="0"/>
    <xf numFmtId="192" fontId="87" fillId="0" borderId="37" applyNumberFormat="0" applyFill="0" applyAlignment="0" applyProtection="0"/>
    <xf numFmtId="192" fontId="87" fillId="0" borderId="0" applyNumberFormat="0" applyFill="0" applyBorder="0" applyAlignment="0" applyProtection="0"/>
    <xf numFmtId="192" fontId="88" fillId="41" borderId="33" applyNumberFormat="0" applyAlignment="0" applyProtection="0"/>
    <xf numFmtId="192" fontId="89" fillId="0" borderId="38" applyNumberFormat="0" applyFill="0" applyAlignment="0" applyProtection="0"/>
    <xf numFmtId="192" fontId="90" fillId="56" borderId="0" applyNumberFormat="0" applyBorder="0" applyAlignment="0" applyProtection="0"/>
    <xf numFmtId="192" fontId="13" fillId="0" borderId="0"/>
    <xf numFmtId="192" fontId="13" fillId="0" borderId="0"/>
    <xf numFmtId="192" fontId="13" fillId="0" borderId="0"/>
    <xf numFmtId="192" fontId="91" fillId="0" borderId="0"/>
    <xf numFmtId="192" fontId="18" fillId="0" borderId="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92" fillId="54" borderId="40" applyNumberFormat="0" applyAlignment="0" applyProtection="0"/>
    <xf numFmtId="192" fontId="93" fillId="0" borderId="0" applyNumberFormat="0" applyFill="0" applyBorder="0" applyAlignment="0" applyProtection="0"/>
    <xf numFmtId="192" fontId="94" fillId="0" borderId="41" applyNumberFormat="0" applyFill="0" applyAlignment="0" applyProtection="0"/>
    <xf numFmtId="192" fontId="95" fillId="0" borderId="0" applyNumberFormat="0" applyFill="0" applyBorder="0" applyAlignment="0" applyProtection="0"/>
    <xf numFmtId="192" fontId="81" fillId="0" borderId="0">
      <alignment horizontal="left" wrapText="1"/>
    </xf>
    <xf numFmtId="192" fontId="13" fillId="0" borderId="0"/>
    <xf numFmtId="192" fontId="13" fillId="57" borderId="39" applyNumberFormat="0" applyFont="0" applyAlignment="0" applyProtection="0"/>
    <xf numFmtId="192" fontId="18" fillId="0" borderId="0"/>
    <xf numFmtId="0" fontId="91" fillId="0" borderId="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0" fontId="79" fillId="54" borderId="33" applyNumberFormat="0" applyAlignment="0" applyProtection="0"/>
    <xf numFmtId="0" fontId="88" fillId="41" borderId="33" applyNumberForma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83" fontId="13" fillId="0" borderId="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92" fontId="13" fillId="0" borderId="0"/>
    <xf numFmtId="192" fontId="79" fillId="54" borderId="33" applyNumberFormat="0" applyAlignment="0" applyProtection="0"/>
    <xf numFmtId="192" fontId="88" fillId="41" borderId="33" applyNumberForma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92" fillId="54" borderId="40" applyNumberFormat="0" applyAlignment="0" applyProtection="0"/>
    <xf numFmtId="192" fontId="94" fillId="0" borderId="41" applyNumberFormat="0" applyFill="0" applyAlignment="0" applyProtection="0"/>
    <xf numFmtId="192" fontId="13" fillId="57" borderId="39"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79" fillId="54" borderId="33" applyNumberFormat="0" applyAlignment="0" applyProtection="0"/>
    <xf numFmtId="166" fontId="13" fillId="0" borderId="0" applyFont="0" applyFill="0" applyBorder="0" applyAlignment="0" applyProtection="0"/>
    <xf numFmtId="0" fontId="88" fillId="41" borderId="33" applyNumberForma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91" fillId="0" borderId="0"/>
    <xf numFmtId="9" fontId="91" fillId="0" borderId="0" applyFont="0" applyFill="0" applyBorder="0" applyAlignment="0" applyProtection="0"/>
    <xf numFmtId="43" fontId="91" fillId="0" borderId="0" applyFont="0" applyFill="0" applyBorder="0" applyAlignment="0" applyProtection="0"/>
    <xf numFmtId="44" fontId="91"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91" fontId="92" fillId="54" borderId="40"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88" fillId="41" borderId="33" applyNumberForma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94" fillId="0" borderId="41"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79" fillId="54" borderId="33" applyNumberFormat="0" applyAlignment="0" applyProtection="0"/>
    <xf numFmtId="166" fontId="13" fillId="0" borderId="0" applyFont="0" applyFill="0" applyBorder="0" applyAlignment="0" applyProtection="0"/>
    <xf numFmtId="0" fontId="88" fillId="41" borderId="33" applyNumberFormat="0" applyAlignment="0" applyProtection="0"/>
    <xf numFmtId="166" fontId="13" fillId="0" borderId="0" applyFont="0" applyFill="0" applyBorder="0" applyAlignment="0" applyProtection="0"/>
    <xf numFmtId="0" fontId="13" fillId="57" borderId="39" applyNumberFormat="0" applyFont="0" applyAlignment="0" applyProtection="0"/>
    <xf numFmtId="0" fontId="92" fillId="54" borderId="40" applyNumberFormat="0" applyAlignment="0" applyProtection="0"/>
    <xf numFmtId="166" fontId="13" fillId="0" borderId="0" applyFont="0" applyFill="0" applyBorder="0" applyAlignment="0" applyProtection="0"/>
    <xf numFmtId="0" fontId="94" fillId="0" borderId="41"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91" fontId="13" fillId="57" borderId="39" applyNumberFormat="0" applyFont="0" applyAlignment="0" applyProtection="0"/>
    <xf numFmtId="0" fontId="13" fillId="57" borderId="39" applyNumberFormat="0" applyFont="0" applyAlignment="0" applyProtection="0"/>
    <xf numFmtId="0"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79" fillId="54"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79" fillId="54"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92" fillId="54" borderId="40" applyNumberFormat="0" applyAlignment="0" applyProtection="0"/>
    <xf numFmtId="191" fontId="94" fillId="0" borderId="41" applyNumberFormat="0" applyFill="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0"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0" fontId="79" fillId="54" borderId="33" applyNumberFormat="0" applyAlignment="0" applyProtection="0"/>
    <xf numFmtId="191" fontId="92" fillId="54" borderId="40" applyNumberFormat="0" applyAlignment="0" applyProtection="0"/>
    <xf numFmtId="191" fontId="13" fillId="57" borderId="39" applyNumberFormat="0" applyFont="0" applyAlignment="0" applyProtection="0"/>
    <xf numFmtId="0" fontId="88" fillId="41" borderId="33" applyNumberFormat="0" applyAlignment="0" applyProtection="0"/>
    <xf numFmtId="191" fontId="94" fillId="0" borderId="41" applyNumberFormat="0" applyFill="0" applyAlignment="0" applyProtection="0"/>
    <xf numFmtId="191" fontId="88" fillId="41" borderId="33" applyNumberForma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0"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83"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0"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79" fillId="54" borderId="33" applyNumberFormat="0" applyAlignment="0" applyProtection="0"/>
    <xf numFmtId="191" fontId="13" fillId="57" borderId="39" applyNumberFormat="0" applyFont="0" applyAlignment="0" applyProtection="0"/>
    <xf numFmtId="191" fontId="94" fillId="0" borderId="41" applyNumberFormat="0" applyFill="0" applyAlignment="0" applyProtection="0"/>
    <xf numFmtId="192"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2" fontId="88" fillId="41" borderId="33" applyNumberForma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92" fillId="54" borderId="40" applyNumberFormat="0" applyAlignment="0" applyProtection="0"/>
    <xf numFmtId="192" fontId="94" fillId="0" borderId="41" applyNumberFormat="0" applyFill="0" applyAlignment="0" applyProtection="0"/>
    <xf numFmtId="192"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0" fontId="79" fillId="54" borderId="33" applyNumberFormat="0" applyAlignment="0" applyProtection="0"/>
    <xf numFmtId="0" fontId="88" fillId="41" borderId="33" applyNumberForma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92" fontId="79" fillId="54" borderId="33" applyNumberFormat="0" applyAlignment="0" applyProtection="0"/>
    <xf numFmtId="192" fontId="88" fillId="41" borderId="33" applyNumberForma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92" fillId="54" borderId="40" applyNumberFormat="0" applyAlignment="0" applyProtection="0"/>
    <xf numFmtId="192" fontId="94" fillId="0" borderId="41" applyNumberFormat="0" applyFill="0" applyAlignment="0" applyProtection="0"/>
    <xf numFmtId="192" fontId="13" fillId="57" borderId="39" applyNumberFormat="0" applyFont="0" applyAlignment="0" applyProtection="0"/>
    <xf numFmtId="0" fontId="79" fillId="54" borderId="33" applyNumberFormat="0" applyAlignment="0" applyProtection="0"/>
    <xf numFmtId="0" fontId="88" fillId="41" borderId="33" applyNumberForma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92" fontId="79" fillId="54" borderId="33" applyNumberFormat="0" applyAlignment="0" applyProtection="0"/>
    <xf numFmtId="192" fontId="88" fillId="41" borderId="33" applyNumberForma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92" fillId="54" borderId="40" applyNumberFormat="0" applyAlignment="0" applyProtection="0"/>
    <xf numFmtId="192" fontId="94" fillId="0" borderId="41" applyNumberFormat="0" applyFill="0" applyAlignment="0" applyProtection="0"/>
    <xf numFmtId="192"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0" fontId="79" fillId="54" borderId="33" applyNumberFormat="0" applyAlignment="0" applyProtection="0"/>
    <xf numFmtId="0" fontId="88" fillId="41" borderId="33" applyNumberForma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13" fillId="57" borderId="39" applyNumberFormat="0" applyFont="0" applyAlignment="0" applyProtection="0"/>
    <xf numFmtId="191" fontId="94" fillId="0" borderId="41" applyNumberFormat="0" applyFill="0" applyAlignment="0" applyProtection="0"/>
    <xf numFmtId="191" fontId="92" fillId="54" borderId="40" applyNumberForma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88" fillId="41" borderId="33" applyNumberFormat="0" applyAlignment="0" applyProtection="0"/>
    <xf numFmtId="191" fontId="88" fillId="41" borderId="33"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92" fillId="54" borderId="40" applyNumberFormat="0" applyAlignment="0" applyProtection="0"/>
    <xf numFmtId="191" fontId="88" fillId="41" borderId="33" applyNumberFormat="0" applyAlignment="0" applyProtection="0"/>
    <xf numFmtId="191" fontId="79" fillId="54" borderId="33" applyNumberForma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91" fontId="79" fillId="54" borderId="33" applyNumberFormat="0" applyAlignment="0" applyProtection="0"/>
    <xf numFmtId="191" fontId="88" fillId="41" borderId="33" applyNumberForma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13" fillId="57" borderId="39" applyNumberFormat="0" applyFont="0" applyAlignment="0" applyProtection="0"/>
    <xf numFmtId="191" fontId="92" fillId="54" borderId="40" applyNumberFormat="0" applyAlignment="0" applyProtection="0"/>
    <xf numFmtId="191" fontId="94" fillId="0" borderId="41" applyNumberFormat="0" applyFill="0" applyAlignment="0" applyProtection="0"/>
    <xf numFmtId="191"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83" fontId="79" fillId="54" borderId="33" applyNumberFormat="0" applyAlignment="0" applyProtection="0"/>
    <xf numFmtId="183" fontId="88" fillId="41" borderId="33" applyNumberForma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13" fillId="57" borderId="39" applyNumberFormat="0" applyFont="0" applyAlignment="0" applyProtection="0"/>
    <xf numFmtId="183" fontId="92" fillId="54" borderId="40" applyNumberFormat="0" applyAlignment="0" applyProtection="0"/>
    <xf numFmtId="183" fontId="94" fillId="0" borderId="41" applyNumberFormat="0" applyFill="0" applyAlignment="0" applyProtection="0"/>
    <xf numFmtId="183" fontId="13" fillId="57" borderId="39" applyNumberFormat="0" applyFont="0" applyAlignment="0" applyProtection="0"/>
    <xf numFmtId="192" fontId="79" fillId="54" borderId="33" applyNumberFormat="0" applyAlignment="0" applyProtection="0"/>
    <xf numFmtId="192" fontId="88" fillId="41" borderId="33" applyNumberForma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13" fillId="57" borderId="39" applyNumberFormat="0" applyFont="0" applyAlignment="0" applyProtection="0"/>
    <xf numFmtId="192" fontId="92" fillId="54" borderId="40" applyNumberFormat="0" applyAlignment="0" applyProtection="0"/>
    <xf numFmtId="192" fontId="94" fillId="0" borderId="41" applyNumberFormat="0" applyFill="0" applyAlignment="0" applyProtection="0"/>
    <xf numFmtId="192" fontId="13" fillId="57" borderId="39" applyNumberFormat="0" applyFont="0" applyAlignment="0" applyProtection="0"/>
    <xf numFmtId="0" fontId="79" fillId="54" borderId="33" applyNumberFormat="0" applyAlignment="0" applyProtection="0"/>
    <xf numFmtId="0" fontId="88" fillId="41" borderId="33" applyNumberFormat="0" applyAlignment="0" applyProtection="0"/>
    <xf numFmtId="0" fontId="13" fillId="57" borderId="39" applyNumberFormat="0" applyFont="0" applyAlignment="0" applyProtection="0"/>
    <xf numFmtId="0" fontId="92" fillId="54" borderId="40" applyNumberFormat="0" applyAlignment="0" applyProtection="0"/>
    <xf numFmtId="0" fontId="94" fillId="0" borderId="41" applyNumberFormat="0" applyFill="0" applyAlignment="0" applyProtection="0"/>
    <xf numFmtId="0" fontId="8" fillId="0" borderId="0"/>
    <xf numFmtId="0" fontId="8" fillId="11" borderId="29" applyNumberFormat="0" applyFont="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7" fillId="0" borderId="0"/>
    <xf numFmtId="0" fontId="7" fillId="11" borderId="29" applyNumberFormat="0" applyFont="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 fillId="0" borderId="0"/>
    <xf numFmtId="166" fontId="6" fillId="0" borderId="0" applyFont="0" applyFill="0" applyBorder="0" applyAlignment="0" applyProtection="0"/>
    <xf numFmtId="183" fontId="13" fillId="0" borderId="0"/>
    <xf numFmtId="43" fontId="13" fillId="0" borderId="0" applyFont="0" applyFill="0" applyBorder="0" applyAlignment="0" applyProtection="0"/>
    <xf numFmtId="9" fontId="13" fillId="0" borderId="0" applyFont="0" applyFill="0" applyBorder="0" applyAlignment="0" applyProtection="0"/>
    <xf numFmtId="0" fontId="59" fillId="0" borderId="22" applyNumberFormat="0" applyFill="0" applyAlignment="0" applyProtection="0"/>
    <xf numFmtId="0" fontId="60" fillId="0" borderId="23" applyNumberFormat="0" applyFill="0" applyAlignment="0" applyProtection="0"/>
    <xf numFmtId="0" fontId="61" fillId="0" borderId="24" applyNumberFormat="0" applyFill="0" applyAlignment="0" applyProtection="0"/>
    <xf numFmtId="0" fontId="61" fillId="0" borderId="0" applyNumberFormat="0" applyFill="0" applyBorder="0" applyAlignment="0" applyProtection="0"/>
    <xf numFmtId="0" fontId="62" fillId="5" borderId="0" applyNumberFormat="0" applyBorder="0" applyAlignment="0" applyProtection="0"/>
    <xf numFmtId="0" fontId="63" fillId="6" borderId="0" applyNumberFormat="0" applyBorder="0" applyAlignment="0" applyProtection="0"/>
    <xf numFmtId="0" fontId="64" fillId="7" borderId="0" applyNumberFormat="0" applyBorder="0" applyAlignment="0" applyProtection="0"/>
    <xf numFmtId="0" fontId="65" fillId="8" borderId="25" applyNumberFormat="0" applyAlignment="0" applyProtection="0"/>
    <xf numFmtId="0" fontId="66" fillId="9" borderId="26" applyNumberFormat="0" applyAlignment="0" applyProtection="0"/>
    <xf numFmtId="0" fontId="67" fillId="9" borderId="25" applyNumberFormat="0" applyAlignment="0" applyProtection="0"/>
    <xf numFmtId="0" fontId="68" fillId="0" borderId="27" applyNumberFormat="0" applyFill="0" applyAlignment="0" applyProtection="0"/>
    <xf numFmtId="0" fontId="69" fillId="10" borderId="28"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30" applyNumberFormat="0" applyFill="0" applyAlignment="0" applyProtection="0"/>
    <xf numFmtId="0" fontId="73"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73" fillId="23" borderId="0" applyNumberFormat="0" applyBorder="0" applyAlignment="0" applyProtection="0"/>
    <xf numFmtId="0" fontId="73"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73" fillId="27" borderId="0" applyNumberFormat="0" applyBorder="0" applyAlignment="0" applyProtection="0"/>
    <xf numFmtId="0" fontId="7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73" fillId="31" borderId="0" applyNumberFormat="0" applyBorder="0" applyAlignment="0" applyProtection="0"/>
    <xf numFmtId="0" fontId="73"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73" fillId="35" borderId="0" applyNumberFormat="0" applyBorder="0" applyAlignment="0" applyProtection="0"/>
    <xf numFmtId="0" fontId="6" fillId="0" borderId="0"/>
    <xf numFmtId="0" fontId="6" fillId="11" borderId="29"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0" borderId="0"/>
    <xf numFmtId="0" fontId="6" fillId="11" borderId="29"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0" borderId="0"/>
    <xf numFmtId="0" fontId="6" fillId="11" borderId="29"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44" fontId="13" fillId="0" borderId="0" applyFont="0" applyFill="0" applyBorder="0" applyAlignment="0" applyProtection="0"/>
    <xf numFmtId="0" fontId="6" fillId="0" borderId="0"/>
    <xf numFmtId="0" fontId="6" fillId="11" borderId="29"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 fillId="0" borderId="0"/>
    <xf numFmtId="0" fontId="6" fillId="11" borderId="29"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43" fontId="82" fillId="0" borderId="0" applyFont="0" applyFill="0" applyBorder="0" applyAlignment="0" applyProtection="0"/>
    <xf numFmtId="166" fontId="115" fillId="0" borderId="0" applyFont="0" applyFill="0" applyBorder="0" applyAlignment="0" applyProtection="0"/>
    <xf numFmtId="166" fontId="115" fillId="0" borderId="0" applyFont="0" applyFill="0" applyBorder="0" applyAlignment="0" applyProtection="0"/>
    <xf numFmtId="43" fontId="82" fillId="0" borderId="0" applyFont="0" applyFill="0" applyBorder="0" applyAlignment="0" applyProtection="0"/>
    <xf numFmtId="44" fontId="8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6" fillId="11" borderId="29" applyNumberFormat="0" applyFont="0" applyAlignment="0" applyProtection="0"/>
    <xf numFmtId="0" fontId="76" fillId="11" borderId="29" applyNumberFormat="0" applyFont="0" applyAlignment="0" applyProtection="0"/>
    <xf numFmtId="0" fontId="115" fillId="11" borderId="29" applyNumberFormat="0" applyFont="0" applyAlignment="0" applyProtection="0"/>
    <xf numFmtId="0" fontId="115" fillId="11" borderId="29" applyNumberFormat="0" applyFont="0" applyAlignment="0" applyProtection="0"/>
    <xf numFmtId="0" fontId="115" fillId="11" borderId="29" applyNumberFormat="0" applyFont="0" applyAlignment="0" applyProtection="0"/>
    <xf numFmtId="9" fontId="82"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554">
    <xf numFmtId="183" fontId="0" fillId="0" borderId="0" xfId="0"/>
    <xf numFmtId="183" fontId="0" fillId="0" borderId="0" xfId="0" applyFill="1" applyBorder="1"/>
    <xf numFmtId="183" fontId="0" fillId="0" borderId="0" xfId="0" applyBorder="1"/>
    <xf numFmtId="183" fontId="18" fillId="0" borderId="0" xfId="0" applyFont="1"/>
    <xf numFmtId="183" fontId="27" fillId="0" borderId="0" xfId="0" applyFont="1" applyAlignment="1">
      <alignment horizontal="center"/>
    </xf>
    <xf numFmtId="183" fontId="0" fillId="0" borderId="0" xfId="0" applyAlignment="1">
      <alignment horizontal="right"/>
    </xf>
    <xf numFmtId="183" fontId="0" fillId="0" borderId="0" xfId="0" applyAlignment="1">
      <alignment wrapText="1"/>
    </xf>
    <xf numFmtId="183" fontId="30" fillId="0" borderId="0" xfId="0" applyFont="1" applyAlignment="1">
      <alignment horizontal="center"/>
    </xf>
    <xf numFmtId="183" fontId="27" fillId="0" borderId="0" xfId="0" applyFont="1"/>
    <xf numFmtId="183" fontId="0" fillId="0" borderId="0" xfId="0" applyNumberFormat="1" applyFill="1" applyAlignment="1">
      <alignment horizontal="center"/>
    </xf>
    <xf numFmtId="183" fontId="0" fillId="0" borderId="0" xfId="0" applyAlignment="1">
      <alignment horizontal="center"/>
    </xf>
    <xf numFmtId="183" fontId="0" fillId="0" borderId="0" xfId="0" applyFill="1" applyAlignment="1">
      <alignment wrapText="1"/>
    </xf>
    <xf numFmtId="183" fontId="0" fillId="0" borderId="0" xfId="0" applyNumberFormat="1" applyBorder="1" applyAlignment="1">
      <alignment horizontal="center"/>
    </xf>
    <xf numFmtId="183" fontId="0" fillId="0" borderId="0" xfId="0" applyNumberFormat="1" applyFill="1" applyBorder="1" applyAlignment="1">
      <alignment horizontal="center"/>
    </xf>
    <xf numFmtId="183" fontId="27" fillId="0" borderId="0" xfId="0" applyFont="1" applyBorder="1" applyAlignment="1">
      <alignment horizontal="left"/>
    </xf>
    <xf numFmtId="183" fontId="26" fillId="0" borderId="0" xfId="5" applyFont="1" applyBorder="1" applyAlignment="1" applyProtection="1">
      <alignment horizontal="center"/>
    </xf>
    <xf numFmtId="183" fontId="0" fillId="0" borderId="0" xfId="0" applyFill="1"/>
    <xf numFmtId="10" fontId="0" fillId="0" borderId="0" xfId="0" applyNumberFormat="1"/>
    <xf numFmtId="183" fontId="18" fillId="0" borderId="0" xfId="0" applyFont="1" applyAlignment="1"/>
    <xf numFmtId="183" fontId="0" fillId="0" borderId="0" xfId="0" applyAlignment="1"/>
    <xf numFmtId="183" fontId="0" fillId="0" borderId="0" xfId="0" applyFill="1" applyAlignment="1"/>
    <xf numFmtId="183" fontId="25" fillId="0" borderId="0" xfId="0" applyFont="1"/>
    <xf numFmtId="183" fontId="31" fillId="0" borderId="0" xfId="0" applyFont="1"/>
    <xf numFmtId="183" fontId="32" fillId="2" borderId="12" xfId="0" applyFont="1" applyFill="1" applyBorder="1" applyAlignment="1">
      <alignment horizontal="left"/>
    </xf>
    <xf numFmtId="183" fontId="33" fillId="2" borderId="13" xfId="0" applyFont="1" applyFill="1" applyBorder="1"/>
    <xf numFmtId="183" fontId="33" fillId="2" borderId="14" xfId="0" applyFont="1" applyFill="1" applyBorder="1"/>
    <xf numFmtId="183" fontId="34" fillId="0" borderId="0" xfId="0" applyFont="1"/>
    <xf numFmtId="183" fontId="34" fillId="0" borderId="2" xfId="0" applyFont="1" applyBorder="1"/>
    <xf numFmtId="183" fontId="34" fillId="0" borderId="3" xfId="0" applyFont="1" applyBorder="1"/>
    <xf numFmtId="183" fontId="34" fillId="0" borderId="3" xfId="0" applyFont="1" applyBorder="1" applyAlignment="1">
      <alignment horizontal="right"/>
    </xf>
    <xf numFmtId="183" fontId="34" fillId="0" borderId="4" xfId="0" applyFont="1" applyBorder="1"/>
    <xf numFmtId="183" fontId="34" fillId="0" borderId="11" xfId="0" applyFont="1" applyBorder="1"/>
    <xf numFmtId="183" fontId="34" fillId="0" borderId="11" xfId="0" applyFont="1" applyFill="1" applyBorder="1"/>
    <xf numFmtId="183" fontId="34" fillId="0" borderId="1" xfId="0" applyFont="1" applyBorder="1"/>
    <xf numFmtId="183" fontId="35" fillId="0" borderId="0" xfId="0" applyFont="1"/>
    <xf numFmtId="183" fontId="36" fillId="0" borderId="0" xfId="0" applyFont="1"/>
    <xf numFmtId="183" fontId="34" fillId="0" borderId="0" xfId="0" applyFont="1" applyAlignment="1">
      <alignment wrapText="1"/>
    </xf>
    <xf numFmtId="183" fontId="37" fillId="0" borderId="0" xfId="0" applyFont="1"/>
    <xf numFmtId="183" fontId="38" fillId="0" borderId="0" xfId="0" applyFont="1"/>
    <xf numFmtId="183" fontId="15" fillId="0" borderId="0" xfId="0" applyFont="1"/>
    <xf numFmtId="183" fontId="27" fillId="0" borderId="0" xfId="0" applyFont="1" applyFill="1" applyAlignment="1"/>
    <xf numFmtId="183" fontId="37" fillId="0" borderId="0" xfId="0" applyFont="1" applyFill="1"/>
    <xf numFmtId="183" fontId="0" fillId="0" borderId="0" xfId="0" applyFill="1" applyAlignment="1">
      <alignment horizontal="left"/>
    </xf>
    <xf numFmtId="183" fontId="29" fillId="0" borderId="0" xfId="0" applyFont="1" applyAlignment="1">
      <alignment horizontal="center"/>
    </xf>
    <xf numFmtId="182" fontId="0" fillId="0" borderId="0" xfId="1" applyNumberFormat="1" applyFont="1"/>
    <xf numFmtId="183" fontId="13" fillId="0" borderId="0" xfId="0" applyFont="1" applyFill="1" applyAlignment="1" applyProtection="1">
      <alignment horizontal="left" wrapText="1"/>
      <protection locked="0"/>
    </xf>
    <xf numFmtId="183" fontId="34" fillId="0" borderId="0" xfId="0" applyFont="1" applyFill="1" applyAlignment="1" applyProtection="1">
      <alignment horizontal="left" wrapText="1"/>
      <protection locked="0"/>
    </xf>
    <xf numFmtId="183" fontId="0" fillId="0" borderId="0" xfId="0" applyFill="1" applyAlignment="1" applyProtection="1">
      <alignment horizontal="left" wrapText="1"/>
      <protection locked="0"/>
    </xf>
    <xf numFmtId="183" fontId="36" fillId="0" borderId="0" xfId="0" applyFont="1" applyAlignment="1"/>
    <xf numFmtId="183" fontId="35" fillId="0" borderId="0" xfId="0" applyFont="1" applyAlignment="1"/>
    <xf numFmtId="183" fontId="34" fillId="0" borderId="0" xfId="0" applyFont="1" applyAlignment="1"/>
    <xf numFmtId="183" fontId="34" fillId="0" borderId="0" xfId="0" applyFont="1" applyFill="1" applyAlignment="1">
      <alignment horizontal="left" vertical="center"/>
    </xf>
    <xf numFmtId="183" fontId="35" fillId="0" borderId="0" xfId="0" applyFont="1" applyFill="1" applyAlignment="1"/>
    <xf numFmtId="183" fontId="0" fillId="0" borderId="0" xfId="0"/>
    <xf numFmtId="183" fontId="0" fillId="0" borderId="0" xfId="0" applyFill="1" applyAlignment="1">
      <alignment horizontal="right"/>
    </xf>
    <xf numFmtId="182" fontId="34" fillId="0" borderId="0" xfId="1" applyNumberFormat="1" applyFont="1" applyBorder="1"/>
    <xf numFmtId="182" fontId="34" fillId="0" borderId="6" xfId="1" applyNumberFormat="1" applyFont="1" applyBorder="1"/>
    <xf numFmtId="183" fontId="27" fillId="0" borderId="0" xfId="0" applyNumberFormat="1" applyFont="1" applyFill="1" applyAlignment="1">
      <alignment horizontal="center"/>
    </xf>
    <xf numFmtId="183" fontId="0" fillId="0" borderId="0" xfId="0"/>
    <xf numFmtId="183" fontId="0" fillId="0" borderId="0" xfId="0" applyBorder="1"/>
    <xf numFmtId="183" fontId="36" fillId="0" borderId="0" xfId="14" applyFont="1" applyFill="1" applyAlignment="1"/>
    <xf numFmtId="167" fontId="0" fillId="0" borderId="0" xfId="0" applyNumberFormat="1" applyFill="1" applyAlignment="1"/>
    <xf numFmtId="183" fontId="36" fillId="0" borderId="0" xfId="0" applyFont="1" applyFill="1" applyAlignment="1"/>
    <xf numFmtId="183" fontId="34" fillId="0" borderId="10" xfId="0" applyFont="1" applyBorder="1" applyAlignment="1">
      <alignment horizontal="left" wrapText="1" indent="2"/>
    </xf>
    <xf numFmtId="183" fontId="0" fillId="0" borderId="0" xfId="0" applyBorder="1" applyAlignment="1">
      <alignment horizontal="left" indent="2"/>
    </xf>
    <xf numFmtId="183" fontId="13" fillId="0" borderId="10" xfId="0" applyFont="1" applyBorder="1" applyAlignment="1">
      <alignment horizontal="left" indent="2"/>
    </xf>
    <xf numFmtId="183" fontId="0" fillId="0" borderId="0" xfId="0" applyFill="1" applyAlignment="1">
      <alignment wrapText="1"/>
    </xf>
    <xf numFmtId="183" fontId="0" fillId="0" borderId="0" xfId="0" applyFill="1" applyAlignment="1">
      <alignment horizontal="center"/>
    </xf>
    <xf numFmtId="183" fontId="0" fillId="0" borderId="0" xfId="0" applyAlignment="1">
      <alignment wrapText="1"/>
    </xf>
    <xf numFmtId="183" fontId="28" fillId="0" borderId="0" xfId="0" applyFont="1" applyAlignment="1">
      <alignment horizontal="center"/>
    </xf>
    <xf numFmtId="183" fontId="13" fillId="0" borderId="0" xfId="0" applyFont="1" applyFill="1"/>
    <xf numFmtId="183" fontId="0" fillId="0" borderId="0" xfId="0" applyFill="1" applyAlignment="1">
      <alignment wrapText="1"/>
    </xf>
    <xf numFmtId="183" fontId="30" fillId="0" borderId="0" xfId="0" applyFont="1" applyAlignment="1">
      <alignment horizontal="center" wrapText="1"/>
    </xf>
    <xf numFmtId="183" fontId="0" fillId="0" borderId="0" xfId="0" applyAlignment="1">
      <alignment wrapText="1"/>
    </xf>
    <xf numFmtId="183" fontId="13" fillId="0" borderId="0" xfId="0" applyFont="1" applyFill="1" applyAlignment="1">
      <alignment horizontal="left"/>
    </xf>
    <xf numFmtId="183" fontId="0" fillId="0" borderId="0" xfId="0" applyAlignment="1">
      <alignment horizontal="left"/>
    </xf>
    <xf numFmtId="183" fontId="36" fillId="0" borderId="0" xfId="14" applyFont="1" applyFill="1" applyAlignment="1">
      <alignment horizontal="left"/>
    </xf>
    <xf numFmtId="183" fontId="34" fillId="0" borderId="0" xfId="0" applyFont="1" applyAlignment="1">
      <alignment horizontal="left"/>
    </xf>
    <xf numFmtId="183" fontId="0" fillId="0" borderId="0" xfId="0" applyBorder="1" applyAlignment="1">
      <alignment horizontal="left" indent="2"/>
    </xf>
    <xf numFmtId="183" fontId="13" fillId="0" borderId="10" xfId="0" applyFont="1" applyBorder="1" applyAlignment="1">
      <alignment horizontal="left" indent="2"/>
    </xf>
    <xf numFmtId="186" fontId="37" fillId="0" borderId="0" xfId="0" applyNumberFormat="1" applyFont="1" applyAlignment="1">
      <alignment horizontal="center" vertical="center"/>
    </xf>
    <xf numFmtId="183" fontId="37" fillId="0" borderId="0" xfId="0" applyFont="1" applyFill="1" applyAlignment="1"/>
    <xf numFmtId="183" fontId="36" fillId="0" borderId="0" xfId="14" applyFont="1" applyFill="1" applyAlignment="1">
      <alignment vertical="center"/>
    </xf>
    <xf numFmtId="183" fontId="36" fillId="0" borderId="0" xfId="14" applyFont="1" applyAlignment="1"/>
    <xf numFmtId="183" fontId="13" fillId="0" borderId="0" xfId="14" applyAlignment="1"/>
    <xf numFmtId="183" fontId="37" fillId="0" borderId="0" xfId="14" applyFont="1" applyFill="1" applyAlignment="1"/>
    <xf numFmtId="183" fontId="13" fillId="0" borderId="0" xfId="14" applyFill="1" applyAlignment="1"/>
    <xf numFmtId="183" fontId="37" fillId="0" borderId="0" xfId="0" applyFont="1" applyAlignment="1"/>
    <xf numFmtId="176" fontId="37" fillId="0" borderId="0" xfId="4" applyNumberFormat="1" applyFont="1" applyAlignment="1"/>
    <xf numFmtId="183" fontId="34" fillId="0" borderId="0" xfId="0" applyFont="1" applyFill="1" applyBorder="1" applyAlignment="1"/>
    <xf numFmtId="183" fontId="34" fillId="0" borderId="0" xfId="0" applyFont="1" applyFill="1" applyAlignment="1"/>
    <xf numFmtId="183" fontId="18" fillId="0" borderId="0" xfId="0" applyFont="1" applyFill="1" applyAlignment="1">
      <alignment horizontal="left"/>
    </xf>
    <xf numFmtId="183" fontId="13" fillId="0" borderId="0" xfId="0" applyFont="1" applyFill="1" applyAlignment="1"/>
    <xf numFmtId="183" fontId="18" fillId="0" borderId="0" xfId="0" applyFont="1" applyFill="1" applyAlignment="1"/>
    <xf numFmtId="176" fontId="37" fillId="0" borderId="0" xfId="4" applyNumberFormat="1" applyFont="1" applyFill="1" applyAlignment="1"/>
    <xf numFmtId="186" fontId="36" fillId="0" borderId="0" xfId="4" applyNumberFormat="1" applyFont="1" applyFill="1" applyBorder="1" applyAlignment="1">
      <alignment horizontal="right"/>
    </xf>
    <xf numFmtId="186" fontId="37" fillId="0" borderId="0" xfId="0" applyNumberFormat="1" applyFont="1" applyAlignment="1">
      <alignment horizontal="right"/>
    </xf>
    <xf numFmtId="183" fontId="37" fillId="0" borderId="0" xfId="0" applyFont="1" applyAlignment="1">
      <alignment horizontal="right"/>
    </xf>
    <xf numFmtId="186" fontId="36" fillId="0" borderId="0" xfId="4" quotePrefix="1" applyNumberFormat="1" applyFont="1" applyFill="1" applyBorder="1" applyAlignment="1">
      <alignment horizontal="right"/>
    </xf>
    <xf numFmtId="183" fontId="113" fillId="0" borderId="0" xfId="0" applyFont="1" applyAlignment="1"/>
    <xf numFmtId="183" fontId="114" fillId="0" borderId="0" xfId="0" applyFont="1" applyAlignment="1"/>
    <xf numFmtId="183" fontId="0" fillId="0" borderId="0" xfId="0" applyFill="1" applyProtection="1">
      <protection locked="0"/>
    </xf>
    <xf numFmtId="183" fontId="0" fillId="0" borderId="0" xfId="0" applyFill="1" applyBorder="1" applyProtection="1">
      <protection locked="0"/>
    </xf>
    <xf numFmtId="171" fontId="0" fillId="0" borderId="0" xfId="7" applyNumberFormat="1" applyFont="1" applyFill="1" applyBorder="1" applyProtection="1">
      <protection locked="0"/>
    </xf>
    <xf numFmtId="169" fontId="23" fillId="0" borderId="0" xfId="1" applyNumberFormat="1" applyFont="1" applyFill="1" applyBorder="1" applyProtection="1">
      <protection locked="0"/>
    </xf>
    <xf numFmtId="2" fontId="0" fillId="0" borderId="0" xfId="7" applyNumberFormat="1" applyFont="1" applyFill="1" applyBorder="1" applyProtection="1">
      <protection locked="0"/>
    </xf>
    <xf numFmtId="182" fontId="16" fillId="0" borderId="0" xfId="1" applyNumberFormat="1" applyFont="1" applyFill="1" applyBorder="1" applyAlignment="1" applyProtection="1">
      <alignment horizontal="left"/>
      <protection locked="0"/>
    </xf>
    <xf numFmtId="171" fontId="16" fillId="0" borderId="0" xfId="7" applyNumberFormat="1" applyFont="1" applyFill="1" applyBorder="1" applyAlignment="1" applyProtection="1">
      <alignment horizontal="left"/>
      <protection locked="0"/>
    </xf>
    <xf numFmtId="183" fontId="16" fillId="0" borderId="0" xfId="0" applyFont="1" applyFill="1" applyBorder="1" applyAlignment="1" applyProtection="1">
      <alignment horizontal="left"/>
      <protection locked="0"/>
    </xf>
    <xf numFmtId="182" fontId="13" fillId="0" borderId="0" xfId="1" applyNumberFormat="1" applyFont="1" applyFill="1" applyBorder="1" applyAlignment="1" applyProtection="1">
      <alignment horizontal="left"/>
      <protection locked="0"/>
    </xf>
    <xf numFmtId="183" fontId="0" fillId="0" borderId="6" xfId="0" applyFill="1" applyBorder="1" applyProtection="1">
      <protection locked="0"/>
    </xf>
    <xf numFmtId="183" fontId="18" fillId="0" borderId="0" xfId="0" applyFont="1" applyFill="1" applyBorder="1" applyProtection="1">
      <protection locked="0"/>
    </xf>
    <xf numFmtId="183" fontId="24" fillId="0" borderId="9" xfId="0" applyFont="1" applyFill="1" applyBorder="1" applyAlignment="1" applyProtection="1">
      <alignment horizontal="center"/>
      <protection locked="0"/>
    </xf>
    <xf numFmtId="183" fontId="0" fillId="0" borderId="2" xfId="0" applyFill="1" applyBorder="1" applyProtection="1">
      <protection locked="0"/>
    </xf>
    <xf numFmtId="183" fontId="0" fillId="0" borderId="3" xfId="0" applyFill="1" applyBorder="1" applyProtection="1">
      <protection locked="0"/>
    </xf>
    <xf numFmtId="183" fontId="0" fillId="0" borderId="9" xfId="0" applyFill="1" applyBorder="1" applyProtection="1">
      <protection locked="0"/>
    </xf>
    <xf numFmtId="183" fontId="0" fillId="0" borderId="10" xfId="0" applyFill="1" applyBorder="1" applyProtection="1">
      <protection locked="0"/>
    </xf>
    <xf numFmtId="183" fontId="25" fillId="0" borderId="9" xfId="0" applyFont="1" applyFill="1" applyBorder="1" applyAlignment="1" applyProtection="1">
      <alignment horizontal="center"/>
      <protection locked="0"/>
    </xf>
    <xf numFmtId="183" fontId="24" fillId="0" borderId="6" xfId="0" applyFont="1" applyFill="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8" fontId="23" fillId="0" borderId="9" xfId="7" applyNumberFormat="1" applyFont="1" applyFill="1" applyBorder="1" applyAlignment="1" applyProtection="1">
      <alignment horizontal="right"/>
      <protection locked="0"/>
    </xf>
    <xf numFmtId="183" fontId="23" fillId="0" borderId="9" xfId="0" applyFont="1" applyFill="1" applyBorder="1" applyProtection="1">
      <protection locked="0"/>
    </xf>
    <xf numFmtId="168" fontId="23" fillId="0" borderId="0" xfId="7" applyNumberFormat="1" applyFont="1" applyFill="1" applyBorder="1" applyAlignment="1" applyProtection="1">
      <alignment horizontal="right"/>
      <protection locked="0"/>
    </xf>
    <xf numFmtId="183" fontId="23" fillId="0" borderId="0" xfId="0" applyFont="1" applyFill="1" applyBorder="1" applyProtection="1">
      <protection locked="0"/>
    </xf>
    <xf numFmtId="169" fontId="18" fillId="0" borderId="0" xfId="1" applyNumberFormat="1" applyFont="1" applyFill="1" applyBorder="1" applyProtection="1">
      <protection locked="0"/>
    </xf>
    <xf numFmtId="169" fontId="18" fillId="0" borderId="0" xfId="0" applyNumberFormat="1" applyFont="1" applyFill="1" applyBorder="1" applyProtection="1">
      <protection locked="0"/>
    </xf>
    <xf numFmtId="169" fontId="18" fillId="0" borderId="0" xfId="1" applyNumberFormat="1" applyFont="1" applyFill="1" applyBorder="1" applyAlignment="1" applyProtection="1">
      <alignment horizontal="right"/>
      <protection locked="0"/>
    </xf>
    <xf numFmtId="168" fontId="23" fillId="0" borderId="9" xfId="7" applyNumberFormat="1" applyFont="1" applyFill="1" applyBorder="1" applyAlignment="1" applyProtection="1">
      <alignment horizontal="left"/>
      <protection locked="0"/>
    </xf>
    <xf numFmtId="170" fontId="23" fillId="0" borderId="0" xfId="0" applyNumberFormat="1" applyFont="1" applyFill="1" applyBorder="1" applyProtection="1">
      <protection locked="0"/>
    </xf>
    <xf numFmtId="170" fontId="18" fillId="0" borderId="0" xfId="0" applyNumberFormat="1" applyFont="1" applyFill="1" applyBorder="1" applyProtection="1">
      <protection locked="0"/>
    </xf>
    <xf numFmtId="168" fontId="18" fillId="0" borderId="9" xfId="7" applyNumberFormat="1" applyFont="1" applyFill="1" applyBorder="1" applyAlignment="1" applyProtection="1">
      <alignment horizontal="right"/>
      <protection locked="0"/>
    </xf>
    <xf numFmtId="183" fontId="18" fillId="0" borderId="9" xfId="0" applyFont="1" applyFill="1" applyBorder="1" applyProtection="1">
      <protection locked="0"/>
    </xf>
    <xf numFmtId="168" fontId="18" fillId="0" borderId="0" xfId="7" applyNumberFormat="1" applyFont="1" applyFill="1" applyBorder="1" applyProtection="1">
      <protection locked="0"/>
    </xf>
    <xf numFmtId="183" fontId="13" fillId="0" borderId="0" xfId="0" applyFont="1" applyFill="1" applyProtection="1">
      <protection locked="0"/>
    </xf>
    <xf numFmtId="43" fontId="13" fillId="0" borderId="0" xfId="1" applyFont="1" applyFill="1" applyProtection="1">
      <protection locked="0"/>
    </xf>
    <xf numFmtId="170" fontId="23" fillId="0" borderId="0" xfId="1" applyNumberFormat="1" applyFont="1" applyFill="1" applyBorder="1" applyAlignment="1" applyProtection="1">
      <alignment horizontal="right"/>
      <protection locked="0"/>
    </xf>
    <xf numFmtId="182" fontId="18" fillId="0" borderId="0" xfId="1" applyNumberFormat="1" applyFont="1" applyFill="1" applyBorder="1" applyAlignment="1" applyProtection="1">
      <alignment horizontal="center"/>
      <protection locked="0"/>
    </xf>
    <xf numFmtId="183" fontId="23" fillId="0" borderId="9" xfId="0" applyFont="1" applyFill="1" applyBorder="1" applyAlignment="1" applyProtection="1">
      <alignment horizontal="center"/>
      <protection locked="0"/>
    </xf>
    <xf numFmtId="168" fontId="18" fillId="0" borderId="0" xfId="0" applyNumberFormat="1" applyFont="1" applyFill="1" applyBorder="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8" fontId="18" fillId="0" borderId="9" xfId="0" applyNumberFormat="1" applyFont="1" applyFill="1" applyBorder="1" applyProtection="1">
      <protection locked="0"/>
    </xf>
    <xf numFmtId="168" fontId="23" fillId="0" borderId="9" xfId="0" applyNumberFormat="1" applyFont="1" applyFill="1" applyBorder="1" applyProtection="1">
      <protection locked="0"/>
    </xf>
    <xf numFmtId="43" fontId="0" fillId="0" borderId="0" xfId="1" applyFont="1" applyFill="1" applyProtection="1">
      <protection locked="0"/>
    </xf>
    <xf numFmtId="183" fontId="23" fillId="0" borderId="5" xfId="0" applyFont="1" applyFill="1" applyBorder="1" applyProtection="1">
      <protection locked="0"/>
    </xf>
    <xf numFmtId="183" fontId="23" fillId="0" borderId="6" xfId="0" applyFont="1" applyFill="1" applyBorder="1" applyProtection="1">
      <protection locked="0"/>
    </xf>
    <xf numFmtId="183" fontId="45" fillId="0" borderId="9" xfId="0" applyFont="1" applyFill="1" applyBorder="1" applyAlignment="1" applyProtection="1">
      <alignment horizontal="center"/>
      <protection locked="0"/>
    </xf>
    <xf numFmtId="183" fontId="45" fillId="0" borderId="2" xfId="0" applyFont="1" applyFill="1" applyBorder="1" applyAlignment="1" applyProtection="1">
      <alignment horizontal="center"/>
      <protection locked="0"/>
    </xf>
    <xf numFmtId="183" fontId="23" fillId="0" borderId="10" xfId="0" applyFont="1" applyFill="1" applyBorder="1" applyProtection="1">
      <protection locked="0"/>
    </xf>
    <xf numFmtId="168" fontId="23" fillId="0" borderId="10" xfId="0" applyNumberFormat="1" applyFont="1" applyFill="1" applyBorder="1" applyProtection="1">
      <protection locked="0"/>
    </xf>
    <xf numFmtId="39" fontId="23" fillId="0" borderId="10" xfId="0" applyNumberFormat="1" applyFont="1" applyFill="1" applyBorder="1" applyProtection="1">
      <protection locked="0"/>
    </xf>
    <xf numFmtId="168" fontId="23" fillId="0" borderId="10" xfId="7" applyNumberFormat="1" applyFont="1" applyFill="1" applyBorder="1" applyAlignment="1" applyProtection="1">
      <alignment horizontal="right"/>
      <protection locked="0"/>
    </xf>
    <xf numFmtId="183" fontId="0" fillId="0" borderId="0" xfId="0" applyFill="1" applyBorder="1" applyAlignment="1" applyProtection="1">
      <protection locked="0"/>
    </xf>
    <xf numFmtId="182" fontId="0" fillId="0" borderId="0" xfId="1" applyNumberFormat="1" applyFont="1" applyFill="1" applyBorder="1" applyProtection="1">
      <protection locked="0"/>
    </xf>
    <xf numFmtId="170" fontId="18" fillId="0" borderId="0" xfId="1" applyNumberFormat="1" applyFont="1" applyFill="1" applyBorder="1" applyProtection="1">
      <protection locked="0"/>
    </xf>
    <xf numFmtId="183" fontId="0" fillId="0" borderId="0" xfId="0" applyFill="1" applyProtection="1"/>
    <xf numFmtId="183" fontId="0" fillId="0" borderId="0" xfId="0" applyFill="1" applyBorder="1" applyProtection="1"/>
    <xf numFmtId="183" fontId="15" fillId="0" borderId="0" xfId="0" applyFont="1" applyFill="1" applyBorder="1" applyAlignment="1" applyProtection="1">
      <alignment horizontal="left"/>
    </xf>
    <xf numFmtId="183" fontId="16" fillId="0" borderId="0" xfId="0" applyFont="1" applyFill="1" applyBorder="1" applyAlignment="1" applyProtection="1">
      <alignment horizontal="left"/>
    </xf>
    <xf numFmtId="183" fontId="42" fillId="0" borderId="0" xfId="0" applyFont="1" applyFill="1" applyBorder="1" applyAlignment="1" applyProtection="1">
      <alignment horizontal="left"/>
    </xf>
    <xf numFmtId="183" fontId="17" fillId="0" borderId="0" xfId="0" applyFont="1" applyFill="1" applyBorder="1" applyProtection="1"/>
    <xf numFmtId="183" fontId="18" fillId="0" borderId="0" xfId="0" applyFont="1" applyFill="1" applyBorder="1" applyProtection="1"/>
    <xf numFmtId="183" fontId="24" fillId="0" borderId="0" xfId="0" applyFont="1" applyFill="1" applyBorder="1" applyProtection="1"/>
    <xf numFmtId="183" fontId="20" fillId="0" borderId="0" xfId="0" applyFont="1" applyFill="1" applyBorder="1" applyProtection="1"/>
    <xf numFmtId="183" fontId="0" fillId="0" borderId="10" xfId="0" applyFill="1" applyBorder="1" applyProtection="1"/>
    <xf numFmtId="183" fontId="0" fillId="0" borderId="11" xfId="0" applyFill="1" applyBorder="1" applyProtection="1"/>
    <xf numFmtId="169" fontId="23" fillId="0" borderId="10" xfId="1" applyNumberFormat="1" applyFont="1" applyFill="1" applyBorder="1" applyProtection="1"/>
    <xf numFmtId="168" fontId="18" fillId="0" borderId="0" xfId="7" applyNumberFormat="1" applyFont="1" applyFill="1" applyBorder="1" applyAlignment="1" applyProtection="1">
      <alignment horizontal="right"/>
    </xf>
    <xf numFmtId="168" fontId="23" fillId="0" borderId="11" xfId="7" applyNumberFormat="1" applyFont="1" applyFill="1" applyBorder="1" applyAlignment="1" applyProtection="1">
      <alignment horizontal="right"/>
    </xf>
    <xf numFmtId="167" fontId="18" fillId="0" borderId="0" xfId="0" applyNumberFormat="1" applyFont="1" applyFill="1" applyProtection="1"/>
    <xf numFmtId="43" fontId="23" fillId="0" borderId="10" xfId="1" applyFont="1" applyFill="1" applyBorder="1" applyProtection="1"/>
    <xf numFmtId="39" fontId="23" fillId="0" borderId="10" xfId="1" applyNumberFormat="1" applyFont="1" applyFill="1" applyBorder="1" applyProtection="1"/>
    <xf numFmtId="169" fontId="18" fillId="0" borderId="10" xfId="1" applyNumberFormat="1" applyFont="1" applyFill="1" applyBorder="1" applyProtection="1"/>
    <xf numFmtId="183" fontId="16" fillId="0" borderId="0" xfId="0" applyFont="1" applyFill="1" applyBorder="1" applyAlignment="1" applyProtection="1">
      <alignment horizontal="right"/>
    </xf>
    <xf numFmtId="170" fontId="23" fillId="0" borderId="10" xfId="0" applyNumberFormat="1" applyFont="1" applyFill="1" applyBorder="1" applyAlignment="1" applyProtection="1">
      <alignment horizontal="right"/>
    </xf>
    <xf numFmtId="168" fontId="18" fillId="0" borderId="0" xfId="0" applyNumberFormat="1" applyFont="1" applyFill="1" applyBorder="1" applyProtection="1"/>
    <xf numFmtId="177" fontId="23" fillId="0" borderId="10" xfId="0" applyNumberFormat="1" applyFont="1" applyFill="1" applyBorder="1" applyAlignment="1" applyProtection="1">
      <alignment horizontal="right"/>
    </xf>
    <xf numFmtId="168" fontId="20" fillId="0" borderId="0" xfId="0" applyNumberFormat="1" applyFont="1" applyFill="1" applyBorder="1" applyProtection="1"/>
    <xf numFmtId="173" fontId="23" fillId="0" borderId="10" xfId="0" applyNumberFormat="1" applyFont="1" applyFill="1" applyBorder="1" applyAlignment="1" applyProtection="1">
      <alignment horizontal="right"/>
    </xf>
    <xf numFmtId="183" fontId="23" fillId="0" borderId="5" xfId="0" applyFont="1" applyFill="1" applyBorder="1" applyProtection="1"/>
    <xf numFmtId="183" fontId="23" fillId="0" borderId="1" xfId="0" applyFont="1" applyFill="1" applyBorder="1" applyProtection="1"/>
    <xf numFmtId="183" fontId="23" fillId="0" borderId="0" xfId="0" applyFont="1" applyFill="1" applyProtection="1"/>
    <xf numFmtId="168" fontId="15" fillId="0" borderId="0" xfId="0" applyNumberFormat="1" applyFont="1" applyFill="1" applyBorder="1" applyProtection="1"/>
    <xf numFmtId="183" fontId="23" fillId="0" borderId="2" xfId="0" applyFont="1" applyFill="1" applyBorder="1" applyProtection="1"/>
    <xf numFmtId="183" fontId="23" fillId="0" borderId="4" xfId="0" applyFont="1" applyFill="1" applyBorder="1" applyProtection="1"/>
    <xf numFmtId="169" fontId="23" fillId="0" borderId="10" xfId="0" applyNumberFormat="1" applyFont="1" applyFill="1" applyBorder="1" applyProtection="1"/>
    <xf numFmtId="168" fontId="23" fillId="0" borderId="11" xfId="0" applyNumberFormat="1" applyFont="1" applyFill="1" applyBorder="1" applyProtection="1"/>
    <xf numFmtId="169" fontId="23" fillId="0" borderId="10" xfId="0" applyNumberFormat="1" applyFont="1" applyFill="1" applyBorder="1" applyAlignment="1" applyProtection="1">
      <alignment horizontal="right"/>
    </xf>
    <xf numFmtId="179" fontId="23" fillId="0" borderId="10" xfId="0" applyNumberFormat="1" applyFont="1" applyFill="1" applyBorder="1" applyProtection="1"/>
    <xf numFmtId="183" fontId="23" fillId="0" borderId="0" xfId="0" applyFont="1" applyFill="1" applyBorder="1" applyProtection="1"/>
    <xf numFmtId="183" fontId="0" fillId="0" borderId="0" xfId="0" applyFill="1" applyBorder="1" applyAlignment="1" applyProtection="1"/>
    <xf numFmtId="183" fontId="46" fillId="0" borderId="0" xfId="0" applyFont="1" applyFill="1" applyProtection="1"/>
    <xf numFmtId="169" fontId="23" fillId="0" borderId="0" xfId="1" applyNumberFormat="1" applyFont="1" applyFill="1" applyBorder="1" applyProtection="1"/>
    <xf numFmtId="171" fontId="0" fillId="0" borderId="0" xfId="7" applyNumberFormat="1" applyFont="1" applyFill="1" applyBorder="1" applyProtection="1"/>
    <xf numFmtId="169" fontId="0" fillId="0" borderId="0" xfId="0" applyNumberFormat="1" applyFill="1" applyBorder="1" applyProtection="1"/>
    <xf numFmtId="2" fontId="0" fillId="0" borderId="0" xfId="7" applyNumberFormat="1" applyFont="1" applyFill="1" applyBorder="1" applyProtection="1"/>
    <xf numFmtId="171" fontId="16" fillId="0" borderId="0" xfId="7" applyNumberFormat="1" applyFont="1" applyFill="1" applyBorder="1" applyAlignment="1" applyProtection="1">
      <alignment horizontal="left"/>
    </xf>
    <xf numFmtId="182" fontId="16" fillId="0" borderId="0" xfId="1" applyNumberFormat="1" applyFont="1" applyFill="1" applyBorder="1" applyAlignment="1" applyProtection="1">
      <alignment horizontal="left"/>
    </xf>
    <xf numFmtId="182" fontId="13" fillId="0" borderId="0" xfId="1" applyNumberFormat="1" applyFont="1" applyFill="1" applyBorder="1" applyAlignment="1" applyProtection="1">
      <alignment horizontal="left"/>
    </xf>
    <xf numFmtId="183" fontId="0" fillId="0" borderId="6" xfId="0" applyFill="1" applyBorder="1" applyProtection="1"/>
    <xf numFmtId="183" fontId="0" fillId="0" borderId="3" xfId="0" applyFill="1" applyBorder="1" applyProtection="1"/>
    <xf numFmtId="183" fontId="0" fillId="0" borderId="4" xfId="0" applyFill="1" applyBorder="1" applyProtection="1"/>
    <xf numFmtId="183" fontId="0" fillId="0" borderId="2" xfId="0" applyFill="1" applyBorder="1" applyProtection="1"/>
    <xf numFmtId="183" fontId="0" fillId="0" borderId="7" xfId="0" applyFill="1" applyBorder="1" applyProtection="1"/>
    <xf numFmtId="183" fontId="0" fillId="0" borderId="9" xfId="0" applyFill="1" applyBorder="1" applyProtection="1"/>
    <xf numFmtId="183" fontId="24" fillId="0" borderId="2" xfId="0" applyFont="1" applyFill="1" applyBorder="1" applyAlignment="1" applyProtection="1">
      <alignment horizontal="centerContinuous"/>
    </xf>
    <xf numFmtId="183" fontId="24" fillId="0" borderId="3" xfId="0" applyFont="1" applyFill="1" applyBorder="1" applyAlignment="1" applyProtection="1">
      <alignment horizontal="centerContinuous"/>
    </xf>
    <xf numFmtId="183" fontId="24" fillId="0" borderId="4" xfId="0" applyFont="1" applyFill="1" applyBorder="1" applyAlignment="1" applyProtection="1">
      <alignment horizontal="centerContinuous"/>
    </xf>
    <xf numFmtId="183" fontId="24" fillId="0" borderId="0" xfId="0" applyFont="1" applyFill="1" applyBorder="1" applyAlignment="1" applyProtection="1">
      <alignment horizontal="center"/>
    </xf>
    <xf numFmtId="183" fontId="24" fillId="0" borderId="7" xfId="0" applyFont="1" applyFill="1" applyBorder="1" applyAlignment="1" applyProtection="1">
      <alignment horizontal="center"/>
    </xf>
    <xf numFmtId="183" fontId="24" fillId="0" borderId="6" xfId="0" applyFont="1" applyFill="1" applyBorder="1" applyAlignment="1" applyProtection="1">
      <alignment horizontal="center"/>
    </xf>
    <xf numFmtId="183" fontId="24" fillId="0" borderId="1" xfId="0" applyFont="1" applyFill="1" applyBorder="1" applyAlignment="1" applyProtection="1">
      <alignment horizontal="center"/>
    </xf>
    <xf numFmtId="183" fontId="24" fillId="0" borderId="5" xfId="0" applyFont="1" applyFill="1" applyBorder="1" applyAlignment="1" applyProtection="1">
      <alignment horizontal="center"/>
    </xf>
    <xf numFmtId="183" fontId="24" fillId="0" borderId="8" xfId="0" applyFont="1" applyFill="1" applyBorder="1" applyAlignment="1" applyProtection="1">
      <alignment horizontal="center"/>
    </xf>
    <xf numFmtId="183" fontId="24" fillId="0" borderId="9" xfId="0" applyFont="1" applyFill="1" applyBorder="1" applyAlignment="1" applyProtection="1">
      <alignment horizontal="center"/>
    </xf>
    <xf numFmtId="183" fontId="25" fillId="0" borderId="0" xfId="0" applyFont="1" applyFill="1" applyBorder="1" applyAlignment="1" applyProtection="1">
      <alignment horizontal="center"/>
    </xf>
    <xf numFmtId="183" fontId="18" fillId="0" borderId="7" xfId="0" applyFont="1" applyFill="1" applyBorder="1" applyProtection="1"/>
    <xf numFmtId="169" fontId="23" fillId="0" borderId="11" xfId="1" applyNumberFormat="1" applyFont="1" applyFill="1" applyBorder="1" applyProtection="1"/>
    <xf numFmtId="169" fontId="23" fillId="0" borderId="9" xfId="1" applyNumberFormat="1" applyFont="1" applyFill="1" applyBorder="1" applyProtection="1"/>
    <xf numFmtId="183" fontId="23" fillId="0" borderId="9" xfId="0" applyFont="1" applyFill="1" applyBorder="1" applyProtection="1"/>
    <xf numFmtId="169" fontId="23" fillId="0" borderId="0" xfId="0" applyNumberFormat="1" applyFont="1" applyFill="1" applyBorder="1" applyProtection="1"/>
    <xf numFmtId="168" fontId="23" fillId="0" borderId="0" xfId="7" applyNumberFormat="1" applyFont="1" applyFill="1" applyBorder="1" applyProtection="1"/>
    <xf numFmtId="168" fontId="23" fillId="0" borderId="0" xfId="7" applyNumberFormat="1" applyFont="1" applyFill="1" applyBorder="1" applyAlignment="1" applyProtection="1">
      <alignment horizontal="right"/>
    </xf>
    <xf numFmtId="43" fontId="14" fillId="0" borderId="0" xfId="1" applyFont="1" applyFill="1" applyBorder="1" applyAlignment="1" applyProtection="1">
      <alignment horizontal="right"/>
    </xf>
    <xf numFmtId="169" fontId="43" fillId="0" borderId="9" xfId="1" applyNumberFormat="1" applyFont="1" applyFill="1" applyBorder="1" applyProtection="1"/>
    <xf numFmtId="169" fontId="18" fillId="0" borderId="0" xfId="1" applyNumberFormat="1" applyFont="1" applyFill="1" applyBorder="1" applyProtection="1"/>
    <xf numFmtId="169" fontId="18" fillId="0" borderId="0" xfId="0" applyNumberFormat="1" applyFont="1" applyFill="1" applyBorder="1" applyProtection="1"/>
    <xf numFmtId="169" fontId="23" fillId="0" borderId="0" xfId="1" applyNumberFormat="1" applyFont="1" applyFill="1" applyBorder="1" applyAlignment="1" applyProtection="1">
      <alignment horizontal="right"/>
    </xf>
    <xf numFmtId="169" fontId="18" fillId="0" borderId="0" xfId="1" applyNumberFormat="1" applyFont="1" applyFill="1" applyBorder="1" applyAlignment="1" applyProtection="1">
      <alignment horizontal="right"/>
    </xf>
    <xf numFmtId="169" fontId="23" fillId="0" borderId="0" xfId="1" applyNumberFormat="1" applyFont="1" applyFill="1" applyBorder="1" applyAlignment="1" applyProtection="1">
      <alignment horizontal="center"/>
    </xf>
    <xf numFmtId="169" fontId="23" fillId="0" borderId="11" xfId="1" applyNumberFormat="1" applyFont="1" applyFill="1" applyBorder="1" applyAlignment="1" applyProtection="1">
      <alignment horizontal="center"/>
    </xf>
    <xf numFmtId="169" fontId="23" fillId="0" borderId="9" xfId="1" applyNumberFormat="1" applyFont="1" applyFill="1" applyBorder="1" applyAlignment="1" applyProtection="1">
      <alignment horizontal="center"/>
    </xf>
    <xf numFmtId="183" fontId="23" fillId="0" borderId="11" xfId="0" applyFont="1" applyFill="1" applyBorder="1" applyProtection="1"/>
    <xf numFmtId="169" fontId="44" fillId="0" borderId="9" xfId="1" applyNumberFormat="1" applyFont="1" applyFill="1" applyBorder="1" applyProtection="1"/>
    <xf numFmtId="170" fontId="23" fillId="0" borderId="0" xfId="0" applyNumberFormat="1" applyFont="1" applyFill="1" applyBorder="1" applyProtection="1"/>
    <xf numFmtId="43" fontId="23" fillId="0" borderId="11" xfId="1" applyFont="1" applyFill="1" applyBorder="1" applyProtection="1"/>
    <xf numFmtId="2" fontId="23" fillId="0" borderId="0" xfId="0" applyNumberFormat="1" applyFont="1" applyFill="1" applyBorder="1" applyProtection="1"/>
    <xf numFmtId="2" fontId="23" fillId="0" borderId="11" xfId="0" applyNumberFormat="1" applyFont="1" applyFill="1" applyBorder="1" applyProtection="1"/>
    <xf numFmtId="170" fontId="23" fillId="0" borderId="9" xfId="0" applyNumberFormat="1" applyFont="1" applyFill="1" applyBorder="1" applyProtection="1"/>
    <xf numFmtId="170" fontId="23" fillId="0" borderId="11" xfId="0" applyNumberFormat="1" applyFont="1" applyFill="1" applyBorder="1" applyProtection="1"/>
    <xf numFmtId="170" fontId="23" fillId="0" borderId="0" xfId="1" applyNumberFormat="1" applyFont="1" applyFill="1" applyBorder="1" applyProtection="1"/>
    <xf numFmtId="170" fontId="18" fillId="0" borderId="0" xfId="0" applyNumberFormat="1" applyFont="1" applyFill="1" applyBorder="1" applyProtection="1"/>
    <xf numFmtId="2" fontId="18" fillId="0" borderId="0" xfId="0" applyNumberFormat="1" applyFont="1" applyFill="1" applyBorder="1" applyProtection="1"/>
    <xf numFmtId="170" fontId="23" fillId="0" borderId="9" xfId="1" applyNumberFormat="1" applyFont="1" applyFill="1" applyBorder="1" applyProtection="1"/>
    <xf numFmtId="170" fontId="23" fillId="0" borderId="11" xfId="1" applyNumberFormat="1" applyFont="1" applyFill="1" applyBorder="1" applyProtection="1"/>
    <xf numFmtId="185" fontId="23" fillId="0" borderId="0" xfId="1" applyNumberFormat="1" applyFont="1" applyFill="1" applyBorder="1" applyProtection="1"/>
    <xf numFmtId="43" fontId="23" fillId="0" borderId="0" xfId="0" applyNumberFormat="1" applyFont="1" applyFill="1" applyBorder="1" applyProtection="1"/>
    <xf numFmtId="183" fontId="23" fillId="0" borderId="9" xfId="1" applyNumberFormat="1" applyFont="1" applyFill="1" applyBorder="1" applyProtection="1"/>
    <xf numFmtId="2" fontId="23" fillId="0" borderId="11" xfId="1" applyNumberFormat="1" applyFont="1" applyFill="1" applyBorder="1" applyProtection="1"/>
    <xf numFmtId="2" fontId="23" fillId="0" borderId="9" xfId="1" applyNumberFormat="1" applyFont="1" applyFill="1" applyBorder="1" applyProtection="1"/>
    <xf numFmtId="183" fontId="23" fillId="0" borderId="11" xfId="1" applyNumberFormat="1" applyFont="1" applyFill="1" applyBorder="1" applyProtection="1"/>
    <xf numFmtId="174" fontId="23" fillId="0" borderId="0" xfId="1" applyNumberFormat="1" applyFont="1" applyFill="1" applyBorder="1" applyProtection="1"/>
    <xf numFmtId="174" fontId="23" fillId="0" borderId="11" xfId="1" applyNumberFormat="1" applyFont="1" applyFill="1" applyBorder="1" applyProtection="1"/>
    <xf numFmtId="169" fontId="18" fillId="0" borderId="11" xfId="1" applyNumberFormat="1" applyFont="1" applyFill="1" applyBorder="1" applyProtection="1"/>
    <xf numFmtId="169" fontId="18" fillId="0" borderId="9" xfId="1" applyNumberFormat="1" applyFont="1" applyFill="1" applyBorder="1" applyProtection="1"/>
    <xf numFmtId="183" fontId="18" fillId="0" borderId="9" xfId="0"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83" fontId="13" fillId="0" borderId="10" xfId="0" applyFont="1" applyFill="1" applyBorder="1" applyProtection="1"/>
    <xf numFmtId="169" fontId="18" fillId="0" borderId="11" xfId="1" applyNumberFormat="1" applyFont="1" applyFill="1" applyBorder="1" applyAlignment="1" applyProtection="1">
      <alignment horizontal="right"/>
    </xf>
    <xf numFmtId="169" fontId="18" fillId="0" borderId="9" xfId="1" applyNumberFormat="1" applyFont="1" applyFill="1" applyBorder="1" applyAlignment="1" applyProtection="1">
      <alignment horizontal="right"/>
    </xf>
    <xf numFmtId="169" fontId="23" fillId="0" borderId="10" xfId="1" applyNumberFormat="1" applyFont="1" applyFill="1" applyBorder="1" applyAlignment="1" applyProtection="1">
      <alignment horizontal="right"/>
    </xf>
    <xf numFmtId="169" fontId="23" fillId="0" borderId="11" xfId="1" applyNumberFormat="1" applyFont="1" applyFill="1" applyBorder="1" applyAlignment="1" applyProtection="1">
      <alignment horizontal="right"/>
    </xf>
    <xf numFmtId="169" fontId="23" fillId="0" borderId="9" xfId="1" applyNumberFormat="1" applyFont="1" applyFill="1" applyBorder="1" applyAlignment="1" applyProtection="1">
      <alignment horizontal="right"/>
    </xf>
    <xf numFmtId="169" fontId="18" fillId="0" borderId="0" xfId="412" applyNumberFormat="1" applyFont="1" applyFill="1" applyBorder="1" applyProtection="1"/>
    <xf numFmtId="168" fontId="23" fillId="0" borderId="9" xfId="7" applyNumberFormat="1" applyFont="1" applyFill="1" applyBorder="1" applyProtection="1"/>
    <xf numFmtId="171" fontId="23" fillId="0" borderId="0" xfId="0" applyNumberFormat="1" applyFont="1" applyFill="1" applyBorder="1" applyProtection="1"/>
    <xf numFmtId="171" fontId="23" fillId="0" borderId="9" xfId="0" applyNumberFormat="1" applyFont="1" applyFill="1" applyBorder="1" applyProtection="1"/>
    <xf numFmtId="171" fontId="23" fillId="0" borderId="11" xfId="0" applyNumberFormat="1" applyFont="1" applyFill="1" applyBorder="1" applyProtection="1"/>
    <xf numFmtId="171" fontId="23" fillId="0" borderId="11" xfId="7" applyNumberFormat="1" applyFont="1" applyFill="1" applyBorder="1" applyProtection="1"/>
    <xf numFmtId="168" fontId="23" fillId="0" borderId="11" xfId="7" applyNumberFormat="1" applyFont="1" applyFill="1" applyBorder="1" applyProtection="1"/>
    <xf numFmtId="182" fontId="23" fillId="0" borderId="0" xfId="1" applyNumberFormat="1" applyFont="1" applyFill="1" applyBorder="1" applyAlignment="1" applyProtection="1">
      <alignment horizontal="center"/>
    </xf>
    <xf numFmtId="182" fontId="23" fillId="0" borderId="11" xfId="1" applyNumberFormat="1" applyFont="1" applyFill="1" applyBorder="1" applyAlignment="1" applyProtection="1">
      <alignment horizontal="center"/>
    </xf>
    <xf numFmtId="182" fontId="18" fillId="0" borderId="0" xfId="1" applyNumberFormat="1" applyFont="1" applyFill="1" applyBorder="1" applyAlignment="1" applyProtection="1">
      <alignment horizontal="center"/>
    </xf>
    <xf numFmtId="168" fontId="18" fillId="0" borderId="0" xfId="7" applyNumberFormat="1" applyFont="1" applyFill="1" applyBorder="1" applyAlignment="1" applyProtection="1">
      <alignment horizontal="center"/>
    </xf>
    <xf numFmtId="168" fontId="23" fillId="0" borderId="0" xfId="7" applyNumberFormat="1" applyFont="1" applyFill="1" applyBorder="1" applyAlignment="1" applyProtection="1">
      <alignment horizontal="center"/>
    </xf>
    <xf numFmtId="183" fontId="23" fillId="0" borderId="0" xfId="0" applyFont="1" applyFill="1" applyBorder="1" applyAlignment="1" applyProtection="1">
      <alignment horizontal="center"/>
    </xf>
    <xf numFmtId="183" fontId="23" fillId="0" borderId="11" xfId="0" applyFont="1" applyFill="1" applyBorder="1" applyAlignment="1" applyProtection="1">
      <alignment horizontal="center"/>
    </xf>
    <xf numFmtId="171" fontId="23" fillId="0" borderId="0" xfId="0" applyNumberFormat="1" applyFont="1" applyFill="1" applyBorder="1" applyAlignment="1" applyProtection="1">
      <alignment horizontal="center"/>
    </xf>
    <xf numFmtId="171" fontId="23" fillId="0" borderId="9" xfId="0" applyNumberFormat="1" applyFont="1" applyFill="1" applyBorder="1" applyAlignment="1" applyProtection="1">
      <alignment horizontal="center"/>
    </xf>
    <xf numFmtId="171" fontId="23" fillId="0" borderId="11" xfId="0" applyNumberFormat="1" applyFont="1" applyFill="1" applyBorder="1" applyAlignment="1" applyProtection="1">
      <alignment horizontal="center"/>
    </xf>
    <xf numFmtId="171" fontId="23" fillId="0" borderId="11" xfId="7" applyNumberFormat="1" applyFont="1" applyFill="1" applyBorder="1" applyAlignment="1" applyProtection="1">
      <alignment horizontal="center"/>
    </xf>
    <xf numFmtId="183" fontId="23" fillId="0" borderId="9" xfId="0" applyFont="1" applyFill="1" applyBorder="1" applyAlignment="1" applyProtection="1">
      <alignment horizontal="center"/>
    </xf>
    <xf numFmtId="182" fontId="23" fillId="0" borderId="9" xfId="1" applyNumberFormat="1" applyFont="1" applyFill="1" applyBorder="1" applyAlignment="1" applyProtection="1">
      <alignment horizontal="center"/>
    </xf>
    <xf numFmtId="183" fontId="18" fillId="0" borderId="11" xfId="0" applyFont="1" applyFill="1" applyBorder="1" applyProtection="1"/>
    <xf numFmtId="171" fontId="18" fillId="0" borderId="0" xfId="0" applyNumberFormat="1" applyFont="1" applyFill="1" applyBorder="1" applyAlignment="1" applyProtection="1">
      <alignment horizontal="right"/>
    </xf>
    <xf numFmtId="171" fontId="18" fillId="0" borderId="0" xfId="0" applyNumberFormat="1" applyFont="1" applyFill="1" applyBorder="1" applyProtection="1"/>
    <xf numFmtId="171" fontId="18" fillId="0" borderId="9" xfId="0" applyNumberFormat="1" applyFont="1" applyFill="1" applyBorder="1" applyProtection="1"/>
    <xf numFmtId="171" fontId="18" fillId="0" borderId="11" xfId="0" applyNumberFormat="1" applyFont="1" applyFill="1" applyBorder="1" applyProtection="1"/>
    <xf numFmtId="171" fontId="18" fillId="0" borderId="11" xfId="7" applyNumberFormat="1" applyFont="1" applyFill="1" applyBorder="1" applyProtection="1"/>
    <xf numFmtId="43" fontId="18" fillId="0" borderId="0" xfId="1" applyFont="1" applyFill="1" applyBorder="1" applyAlignment="1" applyProtection="1">
      <alignment horizontal="right"/>
    </xf>
    <xf numFmtId="43" fontId="18" fillId="0" borderId="11" xfId="1" applyFont="1" applyFill="1" applyBorder="1" applyAlignment="1" applyProtection="1">
      <alignment horizontal="right"/>
    </xf>
    <xf numFmtId="170" fontId="18" fillId="0" borderId="0" xfId="0" applyNumberFormat="1" applyFont="1" applyFill="1" applyBorder="1" applyAlignment="1" applyProtection="1">
      <alignment horizontal="right"/>
    </xf>
    <xf numFmtId="43" fontId="23" fillId="0" borderId="0" xfId="1" applyNumberFormat="1" applyFont="1" applyFill="1" applyBorder="1" applyAlignment="1" applyProtection="1"/>
    <xf numFmtId="43" fontId="18" fillId="0" borderId="0" xfId="1" applyNumberFormat="1" applyFont="1" applyFill="1" applyBorder="1" applyAlignment="1" applyProtection="1"/>
    <xf numFmtId="187" fontId="18" fillId="0" borderId="0" xfId="1" applyNumberFormat="1" applyFont="1" applyFill="1" applyBorder="1" applyAlignment="1" applyProtection="1"/>
    <xf numFmtId="172" fontId="18" fillId="0" borderId="11" xfId="0" applyNumberFormat="1" applyFont="1" applyFill="1" applyBorder="1" applyProtection="1"/>
    <xf numFmtId="172" fontId="18" fillId="0" borderId="0" xfId="0" applyNumberFormat="1" applyFont="1" applyFill="1" applyBorder="1" applyProtection="1"/>
    <xf numFmtId="175" fontId="18" fillId="0" borderId="0" xfId="0" applyNumberFormat="1" applyFont="1" applyFill="1" applyBorder="1" applyAlignment="1" applyProtection="1">
      <alignment horizontal="right"/>
    </xf>
    <xf numFmtId="170" fontId="18" fillId="0" borderId="9" xfId="0" applyNumberFormat="1" applyFont="1" applyFill="1" applyBorder="1" applyProtection="1"/>
    <xf numFmtId="170" fontId="18" fillId="0" borderId="11" xfId="0" applyNumberFormat="1" applyFont="1" applyFill="1" applyBorder="1" applyProtection="1"/>
    <xf numFmtId="39" fontId="18" fillId="0" borderId="11" xfId="0" applyNumberFormat="1" applyFont="1" applyFill="1" applyBorder="1" applyProtection="1"/>
    <xf numFmtId="43" fontId="18" fillId="0" borderId="0" xfId="1" applyFont="1" applyFill="1" applyBorder="1" applyProtection="1"/>
    <xf numFmtId="2" fontId="18" fillId="0" borderId="9" xfId="0" applyNumberFormat="1" applyFont="1" applyFill="1" applyBorder="1" applyProtection="1"/>
    <xf numFmtId="172" fontId="18" fillId="0" borderId="9" xfId="0" applyNumberFormat="1" applyFont="1" applyFill="1" applyBorder="1" applyProtection="1"/>
    <xf numFmtId="2" fontId="23" fillId="0" borderId="9" xfId="0" applyNumberFormat="1" applyFont="1" applyFill="1" applyBorder="1" applyProtection="1"/>
    <xf numFmtId="172" fontId="23" fillId="0" borderId="9" xfId="0" applyNumberFormat="1" applyFont="1" applyFill="1" applyBorder="1" applyProtection="1"/>
    <xf numFmtId="170" fontId="23" fillId="0" borderId="0" xfId="0" applyNumberFormat="1" applyFont="1" applyFill="1" applyBorder="1" applyAlignment="1" applyProtection="1"/>
    <xf numFmtId="170" fontId="18" fillId="0" borderId="0" xfId="0" applyNumberFormat="1" applyFont="1" applyFill="1" applyBorder="1" applyAlignment="1" applyProtection="1"/>
    <xf numFmtId="170" fontId="18" fillId="0" borderId="11" xfId="0" applyNumberFormat="1" applyFont="1" applyFill="1" applyBorder="1" applyAlignment="1" applyProtection="1">
      <alignment horizontal="right"/>
    </xf>
    <xf numFmtId="171" fontId="18" fillId="0" borderId="0" xfId="7" applyNumberFormat="1" applyFont="1" applyFill="1" applyBorder="1" applyAlignment="1" applyProtection="1">
      <alignment horizontal="right"/>
    </xf>
    <xf numFmtId="171" fontId="23" fillId="0" borderId="0" xfId="7" applyNumberFormat="1" applyFont="1" applyFill="1" applyBorder="1" applyAlignment="1" applyProtection="1"/>
    <xf numFmtId="171" fontId="18" fillId="0" borderId="0" xfId="7" applyNumberFormat="1" applyFont="1" applyFill="1" applyBorder="1" applyAlignment="1" applyProtection="1"/>
    <xf numFmtId="171" fontId="18" fillId="0" borderId="0" xfId="7" applyNumberFormat="1" applyFont="1" applyFill="1" applyBorder="1" applyProtection="1"/>
    <xf numFmtId="168" fontId="18" fillId="0" borderId="9" xfId="7" applyNumberFormat="1" applyFont="1" applyFill="1" applyBorder="1" applyProtection="1"/>
    <xf numFmtId="168" fontId="18" fillId="0" borderId="11" xfId="7" applyNumberFormat="1" applyFont="1" applyFill="1" applyBorder="1" applyProtection="1"/>
    <xf numFmtId="168" fontId="23" fillId="0" borderId="0" xfId="0" applyNumberFormat="1" applyFont="1" applyFill="1" applyBorder="1" applyProtection="1"/>
    <xf numFmtId="177" fontId="23" fillId="0" borderId="0" xfId="0" applyNumberFormat="1" applyFont="1" applyFill="1" applyBorder="1" applyAlignment="1" applyProtection="1">
      <alignment horizontal="right"/>
    </xf>
    <xf numFmtId="168" fontId="18" fillId="0" borderId="9" xfId="0" applyNumberFormat="1" applyFont="1" applyFill="1" applyBorder="1" applyProtection="1"/>
    <xf numFmtId="168" fontId="23" fillId="0" borderId="9" xfId="0" applyNumberFormat="1" applyFont="1" applyFill="1" applyBorder="1" applyProtection="1"/>
    <xf numFmtId="173" fontId="18" fillId="0" borderId="0" xfId="0" applyNumberFormat="1" applyFont="1" applyFill="1" applyBorder="1" applyProtection="1"/>
    <xf numFmtId="173" fontId="18" fillId="0" borderId="11" xfId="0" applyNumberFormat="1" applyFont="1" applyFill="1" applyBorder="1" applyProtection="1"/>
    <xf numFmtId="173" fontId="23" fillId="0" borderId="0" xfId="0" applyNumberFormat="1" applyFont="1" applyFill="1" applyBorder="1" applyProtection="1"/>
    <xf numFmtId="178" fontId="18" fillId="0" borderId="0" xfId="0" applyNumberFormat="1" applyFont="1" applyFill="1" applyBorder="1" applyProtection="1"/>
    <xf numFmtId="178" fontId="18" fillId="0" borderId="11" xfId="0" applyNumberFormat="1" applyFont="1" applyFill="1" applyBorder="1" applyProtection="1"/>
    <xf numFmtId="173" fontId="18" fillId="0" borderId="9" xfId="0" applyNumberFormat="1" applyFont="1" applyFill="1" applyBorder="1" applyProtection="1"/>
    <xf numFmtId="173" fontId="23" fillId="0" borderId="9" xfId="0" applyNumberFormat="1" applyFont="1" applyFill="1" applyBorder="1" applyProtection="1"/>
    <xf numFmtId="173" fontId="23" fillId="0" borderId="11" xfId="0" applyNumberFormat="1" applyFont="1" applyFill="1" applyBorder="1" applyProtection="1"/>
    <xf numFmtId="178" fontId="23" fillId="0" borderId="0" xfId="0" applyNumberFormat="1" applyFont="1" applyFill="1" applyBorder="1" applyProtection="1"/>
    <xf numFmtId="183" fontId="23" fillId="0" borderId="6" xfId="0" applyFont="1" applyFill="1" applyBorder="1" applyProtection="1"/>
    <xf numFmtId="183" fontId="23" fillId="0" borderId="8" xfId="0" applyFont="1" applyFill="1" applyBorder="1" applyProtection="1"/>
    <xf numFmtId="169" fontId="23" fillId="0" borderId="6" xfId="1" applyNumberFormat="1" applyFont="1" applyFill="1" applyBorder="1" applyProtection="1"/>
    <xf numFmtId="168" fontId="23" fillId="0" borderId="1" xfId="7" applyNumberFormat="1" applyFont="1" applyFill="1" applyBorder="1" applyAlignment="1" applyProtection="1">
      <alignment horizontal="right"/>
    </xf>
    <xf numFmtId="183" fontId="48" fillId="0" borderId="0" xfId="0" applyFont="1" applyFill="1" applyProtection="1"/>
    <xf numFmtId="9" fontId="23" fillId="0" borderId="0" xfId="7" applyFont="1" applyFill="1" applyBorder="1" applyProtection="1"/>
    <xf numFmtId="183" fontId="45" fillId="0" borderId="3" xfId="0" applyFont="1" applyFill="1" applyBorder="1" applyAlignment="1" applyProtection="1">
      <alignment horizontal="center"/>
    </xf>
    <xf numFmtId="183" fontId="45" fillId="0" borderId="2" xfId="0" applyFont="1" applyFill="1" applyBorder="1" applyAlignment="1" applyProtection="1">
      <alignment horizontal="center"/>
    </xf>
    <xf numFmtId="183" fontId="45" fillId="0" borderId="0" xfId="0" applyFont="1" applyFill="1" applyBorder="1" applyAlignment="1" applyProtection="1">
      <alignment horizontal="center"/>
    </xf>
    <xf numFmtId="183" fontId="23" fillId="0" borderId="3" xfId="0" applyFont="1" applyFill="1" applyBorder="1" applyProtection="1"/>
    <xf numFmtId="183" fontId="23" fillId="0" borderId="7" xfId="0" applyFont="1" applyFill="1" applyBorder="1" applyProtection="1"/>
    <xf numFmtId="183" fontId="45" fillId="0" borderId="7" xfId="0" applyFont="1" applyFill="1" applyBorder="1" applyAlignment="1" applyProtection="1">
      <alignment horizontal="center"/>
    </xf>
    <xf numFmtId="183" fontId="45" fillId="0" borderId="1" xfId="0" applyFont="1" applyFill="1" applyBorder="1" applyAlignment="1" applyProtection="1">
      <alignment horizontal="center"/>
    </xf>
    <xf numFmtId="183" fontId="45" fillId="0" borderId="6" xfId="0" applyFont="1" applyFill="1" applyBorder="1" applyAlignment="1" applyProtection="1">
      <alignment horizontal="center"/>
    </xf>
    <xf numFmtId="183" fontId="45" fillId="0" borderId="8" xfId="0" applyFont="1" applyFill="1" applyBorder="1" applyAlignment="1" applyProtection="1">
      <alignment horizontal="center"/>
    </xf>
    <xf numFmtId="183" fontId="45" fillId="0" borderId="9" xfId="0" applyFont="1" applyFill="1" applyBorder="1" applyAlignment="1" applyProtection="1">
      <alignment horizontal="center"/>
    </xf>
    <xf numFmtId="183" fontId="45" fillId="0" borderId="5" xfId="0" applyFont="1" applyFill="1" applyBorder="1" applyAlignment="1" applyProtection="1">
      <alignment horizontal="center"/>
    </xf>
    <xf numFmtId="183" fontId="23" fillId="0" borderId="10" xfId="0" applyFont="1" applyFill="1" applyBorder="1" applyProtection="1"/>
    <xf numFmtId="37" fontId="23" fillId="0" borderId="0" xfId="0" applyNumberFormat="1" applyFont="1" applyFill="1" applyBorder="1" applyProtection="1"/>
    <xf numFmtId="37" fontId="23" fillId="0" borderId="11" xfId="0" applyNumberFormat="1" applyFont="1" applyFill="1" applyBorder="1" applyProtection="1"/>
    <xf numFmtId="37" fontId="23" fillId="0" borderId="10" xfId="0" applyNumberFormat="1" applyFont="1" applyFill="1" applyBorder="1" applyProtection="1"/>
    <xf numFmtId="169" fontId="23" fillId="0" borderId="9" xfId="0" applyNumberFormat="1" applyFont="1" applyFill="1" applyBorder="1" applyProtection="1"/>
    <xf numFmtId="182" fontId="23" fillId="0" borderId="0" xfId="1" applyNumberFormat="1" applyFont="1" applyFill="1" applyBorder="1" applyProtection="1"/>
    <xf numFmtId="182" fontId="23" fillId="0" borderId="11" xfId="1" applyNumberFormat="1" applyFont="1" applyFill="1" applyBorder="1" applyProtection="1"/>
    <xf numFmtId="168" fontId="23" fillId="0" borderId="10" xfId="0" applyNumberFormat="1" applyFont="1" applyFill="1" applyBorder="1" applyProtection="1"/>
    <xf numFmtId="43" fontId="23" fillId="0" borderId="0" xfId="1" applyNumberFormat="1" applyFont="1" applyFill="1" applyBorder="1" applyProtection="1"/>
    <xf numFmtId="39" fontId="23" fillId="0" borderId="10" xfId="0" applyNumberFormat="1" applyFont="1" applyFill="1" applyBorder="1" applyProtection="1"/>
    <xf numFmtId="39" fontId="23" fillId="0" borderId="0" xfId="0" applyNumberFormat="1" applyFont="1" applyFill="1" applyBorder="1" applyProtection="1"/>
    <xf numFmtId="172" fontId="23" fillId="0" borderId="11" xfId="7" applyNumberFormat="1" applyFont="1" applyFill="1" applyBorder="1" applyAlignment="1" applyProtection="1">
      <alignment horizontal="right"/>
    </xf>
    <xf numFmtId="172" fontId="23" fillId="0" borderId="0" xfId="0" applyNumberFormat="1" applyFont="1" applyFill="1" applyBorder="1" applyProtection="1"/>
    <xf numFmtId="175" fontId="23" fillId="0" borderId="0" xfId="0" applyNumberFormat="1" applyFont="1" applyFill="1" applyBorder="1" applyAlignment="1" applyProtection="1">
      <alignment horizontal="right"/>
    </xf>
    <xf numFmtId="175" fontId="23" fillId="0" borderId="11" xfId="0" applyNumberFormat="1" applyFont="1" applyFill="1" applyBorder="1" applyAlignment="1" applyProtection="1">
      <alignment horizontal="right"/>
    </xf>
    <xf numFmtId="39" fontId="23" fillId="0" borderId="11" xfId="0" applyNumberFormat="1" applyFont="1" applyFill="1" applyBorder="1" applyProtection="1"/>
    <xf numFmtId="2" fontId="23" fillId="0" borderId="9" xfId="7" applyNumberFormat="1" applyFont="1" applyFill="1" applyBorder="1" applyAlignment="1" applyProtection="1">
      <alignment horizontal="right"/>
    </xf>
    <xf numFmtId="172" fontId="23" fillId="0" borderId="9" xfId="7" applyNumberFormat="1" applyFont="1" applyFill="1" applyBorder="1" applyAlignment="1" applyProtection="1">
      <alignment horizontal="right"/>
    </xf>
    <xf numFmtId="168" fontId="23" fillId="0" borderId="10" xfId="7" applyNumberFormat="1" applyFont="1" applyFill="1" applyBorder="1" applyAlignment="1" applyProtection="1">
      <alignment horizontal="right"/>
    </xf>
    <xf numFmtId="170" fontId="23" fillId="0" borderId="10" xfId="0" applyNumberFormat="1" applyFont="1" applyFill="1" applyBorder="1" applyProtection="1"/>
    <xf numFmtId="170" fontId="23" fillId="0" borderId="11" xfId="0" applyNumberFormat="1" applyFont="1" applyFill="1" applyBorder="1" applyAlignment="1" applyProtection="1">
      <alignment horizontal="right"/>
    </xf>
    <xf numFmtId="170" fontId="23" fillId="0" borderId="0" xfId="0" applyNumberFormat="1" applyFont="1" applyFill="1" applyBorder="1" applyAlignment="1" applyProtection="1">
      <alignment horizontal="right"/>
    </xf>
    <xf numFmtId="168" fontId="18" fillId="0" borderId="10" xfId="7" applyNumberFormat="1" applyFont="1" applyFill="1" applyBorder="1" applyAlignment="1" applyProtection="1">
      <alignment horizontal="right"/>
    </xf>
    <xf numFmtId="168" fontId="18" fillId="0" borderId="9" xfId="0" applyNumberFormat="1" applyFont="1" applyFill="1" applyBorder="1" applyAlignment="1" applyProtection="1">
      <alignment horizontal="right"/>
    </xf>
    <xf numFmtId="168" fontId="23" fillId="0" borderId="9" xfId="0" applyNumberFormat="1" applyFont="1" applyFill="1" applyBorder="1" applyAlignment="1" applyProtection="1">
      <alignment horizontal="right"/>
    </xf>
    <xf numFmtId="178" fontId="23" fillId="0" borderId="10" xfId="0" applyNumberFormat="1" applyFont="1" applyFill="1" applyBorder="1" applyProtection="1"/>
    <xf numFmtId="178" fontId="18" fillId="0" borderId="10" xfId="0" applyNumberFormat="1" applyFont="1" applyFill="1" applyBorder="1" applyProtection="1"/>
    <xf numFmtId="189" fontId="18" fillId="0" borderId="0" xfId="0" applyNumberFormat="1" applyFont="1" applyFill="1" applyBorder="1" applyProtection="1"/>
    <xf numFmtId="173" fontId="18" fillId="0" borderId="10" xfId="0" applyNumberFormat="1" applyFont="1" applyFill="1" applyBorder="1" applyProtection="1"/>
    <xf numFmtId="170" fontId="23" fillId="0" borderId="6" xfId="0" applyNumberFormat="1" applyFont="1" applyFill="1" applyBorder="1" applyProtection="1"/>
    <xf numFmtId="170" fontId="23" fillId="0" borderId="1" xfId="0" applyNumberFormat="1" applyFont="1" applyFill="1" applyBorder="1" applyProtection="1"/>
    <xf numFmtId="182" fontId="0" fillId="0" borderId="0" xfId="1" applyNumberFormat="1" applyFont="1" applyFill="1" applyBorder="1" applyProtection="1"/>
    <xf numFmtId="170" fontId="18" fillId="0" borderId="0" xfId="1" applyNumberFormat="1" applyFont="1" applyFill="1" applyBorder="1" applyProtection="1"/>
    <xf numFmtId="39" fontId="18" fillId="0" borderId="0" xfId="0" applyNumberFormat="1" applyFont="1" applyFill="1" applyBorder="1" applyProtection="1"/>
    <xf numFmtId="183" fontId="0" fillId="0" borderId="0" xfId="0" applyProtection="1">
      <protection locked="0"/>
    </xf>
    <xf numFmtId="183" fontId="0" fillId="0" borderId="0" xfId="0" applyBorder="1" applyProtection="1">
      <protection locked="0"/>
    </xf>
    <xf numFmtId="37" fontId="0" fillId="0" borderId="0" xfId="0" applyNumberFormat="1" applyBorder="1" applyProtection="1">
      <protection locked="0"/>
    </xf>
    <xf numFmtId="2" fontId="0" fillId="0" borderId="0" xfId="0" applyNumberFormat="1" applyBorder="1" applyProtection="1">
      <protection locked="0"/>
    </xf>
    <xf numFmtId="182" fontId="0" fillId="0" borderId="0" xfId="1" applyNumberFormat="1" applyFont="1" applyBorder="1" applyProtection="1">
      <protection locked="0"/>
    </xf>
    <xf numFmtId="171" fontId="0" fillId="0" borderId="0" xfId="7" applyNumberFormat="1" applyFont="1" applyBorder="1" applyProtection="1">
      <protection locked="0"/>
    </xf>
    <xf numFmtId="183" fontId="0" fillId="0" borderId="3" xfId="0" applyBorder="1" applyProtection="1">
      <protection locked="0"/>
    </xf>
    <xf numFmtId="183" fontId="0" fillId="0" borderId="9" xfId="0" applyBorder="1" applyProtection="1">
      <protection locked="0"/>
    </xf>
    <xf numFmtId="183" fontId="17" fillId="0" borderId="3" xfId="0" applyFont="1" applyFill="1" applyBorder="1" applyAlignment="1" applyProtection="1">
      <alignment horizontal="center"/>
      <protection locked="0"/>
    </xf>
    <xf numFmtId="183" fontId="18" fillId="0" borderId="9" xfId="0" applyFont="1" applyBorder="1" applyProtection="1">
      <protection locked="0"/>
    </xf>
    <xf numFmtId="183" fontId="18" fillId="0" borderId="0" xfId="0" applyFont="1" applyBorder="1" applyProtection="1">
      <protection locked="0"/>
    </xf>
    <xf numFmtId="183" fontId="18" fillId="0" borderId="0" xfId="0" applyFont="1" applyProtection="1">
      <protection locked="0"/>
    </xf>
    <xf numFmtId="37" fontId="18" fillId="0" borderId="0" xfId="7" applyNumberFormat="1" applyFont="1" applyFill="1" applyBorder="1" applyAlignment="1" applyProtection="1">
      <alignment horizontal="right"/>
      <protection locked="0"/>
    </xf>
    <xf numFmtId="37" fontId="18" fillId="0" borderId="0" xfId="0" applyNumberFormat="1" applyFont="1" applyBorder="1" applyProtection="1">
      <protection locked="0"/>
    </xf>
    <xf numFmtId="169" fontId="18" fillId="0" borderId="0" xfId="0" applyNumberFormat="1" applyFont="1" applyBorder="1" applyProtection="1">
      <protection locked="0"/>
    </xf>
    <xf numFmtId="2" fontId="0" fillId="0" borderId="0" xfId="0" applyNumberFormat="1" applyProtection="1">
      <protection locked="0"/>
    </xf>
    <xf numFmtId="37" fontId="18" fillId="0" borderId="13" xfId="7" applyNumberFormat="1" applyFont="1" applyFill="1" applyBorder="1" applyAlignment="1" applyProtection="1">
      <alignment horizontal="right"/>
      <protection locked="0"/>
    </xf>
    <xf numFmtId="182" fontId="18" fillId="0" borderId="0" xfId="1" applyNumberFormat="1" applyFont="1" applyFill="1" applyBorder="1" applyAlignment="1" applyProtection="1">
      <alignment horizontal="right"/>
      <protection locked="0"/>
    </xf>
    <xf numFmtId="182" fontId="18" fillId="0" borderId="0" xfId="1" applyNumberFormat="1" applyFont="1" applyBorder="1" applyProtection="1">
      <protection locked="0"/>
    </xf>
    <xf numFmtId="182" fontId="18" fillId="0" borderId="0" xfId="1" applyNumberFormat="1" applyFont="1" applyProtection="1">
      <protection locked="0"/>
    </xf>
    <xf numFmtId="37" fontId="18" fillId="0" borderId="6" xfId="7" applyNumberFormat="1" applyFont="1" applyFill="1" applyBorder="1" applyAlignment="1" applyProtection="1">
      <alignment horizontal="right"/>
      <protection locked="0"/>
    </xf>
    <xf numFmtId="182" fontId="18" fillId="0" borderId="6" xfId="1" applyNumberFormat="1" applyFont="1" applyFill="1" applyBorder="1" applyAlignment="1" applyProtection="1">
      <alignment horizontal="right"/>
      <protection locked="0"/>
    </xf>
    <xf numFmtId="182" fontId="18" fillId="0" borderId="6" xfId="1" applyNumberFormat="1" applyFont="1" applyBorder="1" applyProtection="1">
      <protection locked="0"/>
    </xf>
    <xf numFmtId="10" fontId="0" fillId="0" borderId="0" xfId="0" applyNumberFormat="1" applyProtection="1">
      <protection locked="0"/>
    </xf>
    <xf numFmtId="169" fontId="18" fillId="0" borderId="0" xfId="0" applyNumberFormat="1" applyFont="1" applyFill="1" applyProtection="1">
      <protection locked="0"/>
    </xf>
    <xf numFmtId="183" fontId="18" fillId="0" borderId="0" xfId="0" applyFont="1" applyFill="1" applyProtection="1">
      <protection locked="0"/>
    </xf>
    <xf numFmtId="10" fontId="0" fillId="0" borderId="0" xfId="0" applyNumberFormat="1" applyFill="1" applyProtection="1">
      <protection locked="0"/>
    </xf>
    <xf numFmtId="168" fontId="18" fillId="0" borderId="9" xfId="7" applyNumberFormat="1" applyFont="1" applyFill="1" applyBorder="1" applyAlignment="1" applyProtection="1">
      <alignment horizontal="left"/>
      <protection locked="0"/>
    </xf>
    <xf numFmtId="37" fontId="18" fillId="0" borderId="0" xfId="0" applyNumberFormat="1" applyFont="1" applyFill="1" applyBorder="1" applyProtection="1">
      <protection locked="0"/>
    </xf>
    <xf numFmtId="37" fontId="0" fillId="0" borderId="0" xfId="0" applyNumberFormat="1" applyProtection="1">
      <protection locked="0"/>
    </xf>
    <xf numFmtId="37" fontId="18" fillId="0" borderId="13" xfId="1" applyNumberFormat="1" applyFont="1" applyFill="1" applyBorder="1" applyProtection="1">
      <protection locked="0"/>
    </xf>
    <xf numFmtId="182" fontId="18" fillId="0" borderId="0" xfId="1" applyNumberFormat="1" applyFont="1" applyFill="1" applyBorder="1" applyProtection="1">
      <protection locked="0"/>
    </xf>
    <xf numFmtId="37" fontId="18" fillId="0" borderId="0" xfId="1" applyNumberFormat="1" applyFont="1" applyFill="1" applyBorder="1" applyProtection="1">
      <protection locked="0"/>
    </xf>
    <xf numFmtId="183" fontId="27" fillId="0" borderId="0" xfId="0" applyFont="1" applyProtection="1">
      <protection locked="0"/>
    </xf>
    <xf numFmtId="182" fontId="18" fillId="0" borderId="13" xfId="1" applyNumberFormat="1" applyFont="1" applyFill="1" applyBorder="1" applyProtection="1">
      <protection locked="0"/>
    </xf>
    <xf numFmtId="182" fontId="18" fillId="0" borderId="19" xfId="1" applyNumberFormat="1" applyFont="1" applyFill="1" applyBorder="1" applyProtection="1">
      <protection locked="0"/>
    </xf>
    <xf numFmtId="182" fontId="18" fillId="0" borderId="13" xfId="1" applyNumberFormat="1" applyFont="1" applyBorder="1" applyProtection="1">
      <protection locked="0"/>
    </xf>
    <xf numFmtId="184" fontId="0" fillId="0" borderId="0" xfId="0" applyNumberFormat="1" applyProtection="1">
      <protection locked="0"/>
    </xf>
    <xf numFmtId="168" fontId="18" fillId="0" borderId="0" xfId="0" applyNumberFormat="1" applyFont="1" applyBorder="1" applyProtection="1">
      <protection locked="0"/>
    </xf>
    <xf numFmtId="185" fontId="18" fillId="0" borderId="0" xfId="7" applyNumberFormat="1" applyFont="1" applyFill="1" applyBorder="1" applyAlignment="1" applyProtection="1">
      <alignment horizontal="right"/>
      <protection locked="0"/>
    </xf>
    <xf numFmtId="183" fontId="18" fillId="0" borderId="6" xfId="0" applyFont="1" applyFill="1" applyBorder="1" applyProtection="1">
      <protection locked="0"/>
    </xf>
    <xf numFmtId="183" fontId="24" fillId="0" borderId="3" xfId="0" applyFont="1" applyFill="1" applyBorder="1" applyAlignment="1" applyProtection="1">
      <alignment horizontal="center"/>
      <protection locked="0"/>
    </xf>
    <xf numFmtId="183" fontId="18" fillId="0" borderId="9" xfId="0" applyFont="1" applyFill="1" applyBorder="1" applyAlignment="1" applyProtection="1">
      <alignment horizontal="center"/>
      <protection locked="0"/>
    </xf>
    <xf numFmtId="43" fontId="0" fillId="0" borderId="0" xfId="1" applyFont="1" applyProtection="1">
      <protection locked="0"/>
    </xf>
    <xf numFmtId="37" fontId="18" fillId="0" borderId="6" xfId="0" applyNumberFormat="1" applyFont="1" applyFill="1" applyBorder="1" applyProtection="1">
      <protection locked="0"/>
    </xf>
    <xf numFmtId="169" fontId="18" fillId="0" borderId="6" xfId="1" applyNumberFormat="1" applyFont="1" applyFill="1" applyBorder="1" applyProtection="1">
      <protection locked="0"/>
    </xf>
    <xf numFmtId="182" fontId="18" fillId="0" borderId="6" xfId="1" applyNumberFormat="1" applyFont="1" applyFill="1" applyBorder="1" applyProtection="1">
      <protection locked="0"/>
    </xf>
    <xf numFmtId="183" fontId="0" fillId="0" borderId="0" xfId="0" applyProtection="1"/>
    <xf numFmtId="183" fontId="0" fillId="0" borderId="0" xfId="0" applyBorder="1" applyProtection="1"/>
    <xf numFmtId="183" fontId="15" fillId="0" borderId="0" xfId="0" applyFont="1" applyProtection="1"/>
    <xf numFmtId="183" fontId="18" fillId="0" borderId="11" xfId="0" applyFont="1" applyBorder="1" applyProtection="1"/>
    <xf numFmtId="183" fontId="25" fillId="0" borderId="10" xfId="0" applyFont="1" applyFill="1" applyBorder="1" applyAlignment="1" applyProtection="1">
      <alignment horizontal="center"/>
    </xf>
    <xf numFmtId="183" fontId="25" fillId="0" borderId="4" xfId="0" applyFont="1" applyFill="1" applyBorder="1" applyAlignment="1" applyProtection="1">
      <alignment horizontal="center"/>
    </xf>
    <xf numFmtId="183" fontId="18" fillId="0" borderId="10" xfId="0" applyFont="1" applyBorder="1" applyProtection="1"/>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83" fontId="18" fillId="0" borderId="0" xfId="0" applyFont="1" applyProtection="1"/>
    <xf numFmtId="167" fontId="18" fillId="0" borderId="0" xfId="0" applyNumberFormat="1" applyFont="1" applyFill="1" applyBorder="1" applyProtection="1"/>
    <xf numFmtId="182" fontId="18" fillId="0" borderId="12" xfId="1" applyNumberFormat="1" applyFont="1" applyFill="1" applyBorder="1" applyProtection="1"/>
    <xf numFmtId="37" fontId="18" fillId="0" borderId="10" xfId="1" applyNumberFormat="1" applyFont="1" applyFill="1" applyBorder="1" applyProtection="1"/>
    <xf numFmtId="183" fontId="24" fillId="0" borderId="0" xfId="0" applyFont="1" applyProtection="1"/>
    <xf numFmtId="182" fontId="18" fillId="0" borderId="10" xfId="1" applyNumberFormat="1" applyFont="1" applyFill="1" applyBorder="1" applyProtection="1"/>
    <xf numFmtId="183" fontId="36" fillId="0" borderId="0" xfId="0" applyFont="1" applyProtection="1"/>
    <xf numFmtId="182" fontId="18" fillId="0" borderId="16" xfId="1" applyNumberFormat="1" applyFont="1" applyFill="1" applyBorder="1" applyProtection="1"/>
    <xf numFmtId="168" fontId="18" fillId="0" borderId="17" xfId="7" applyNumberFormat="1" applyFont="1" applyFill="1" applyBorder="1" applyAlignment="1" applyProtection="1">
      <alignment horizontal="right"/>
    </xf>
    <xf numFmtId="183" fontId="18" fillId="0" borderId="0" xfId="0" applyFont="1" applyFill="1" applyProtection="1"/>
    <xf numFmtId="177" fontId="18" fillId="0" borderId="0" xfId="0" applyNumberFormat="1" applyFont="1" applyFill="1" applyBorder="1" applyAlignment="1" applyProtection="1">
      <alignment horizontal="right"/>
    </xf>
    <xf numFmtId="168" fontId="18" fillId="0" borderId="0" xfId="0" applyNumberFormat="1" applyFont="1" applyProtection="1"/>
    <xf numFmtId="168" fontId="18" fillId="0" borderId="0" xfId="0" applyNumberFormat="1" applyFont="1" applyFill="1" applyProtection="1"/>
    <xf numFmtId="182" fontId="18" fillId="0" borderId="0" xfId="1" applyNumberFormat="1" applyFont="1" applyFill="1" applyBorder="1" applyAlignment="1" applyProtection="1">
      <alignment horizontal="right"/>
    </xf>
    <xf numFmtId="175" fontId="18" fillId="0" borderId="0" xfId="1" applyNumberFormat="1" applyFont="1" applyFill="1" applyBorder="1" applyProtection="1"/>
    <xf numFmtId="183" fontId="17" fillId="0" borderId="0" xfId="0" applyFont="1" applyProtection="1"/>
    <xf numFmtId="183" fontId="18" fillId="0" borderId="0" xfId="0" applyFont="1" applyBorder="1" applyProtection="1"/>
    <xf numFmtId="169" fontId="18" fillId="0" borderId="10" xfId="0" applyNumberFormat="1" applyFont="1" applyFill="1" applyBorder="1" applyProtection="1"/>
    <xf numFmtId="168" fontId="18" fillId="0" borderId="4" xfId="7" applyNumberFormat="1" applyFont="1" applyFill="1" applyBorder="1" applyAlignment="1" applyProtection="1">
      <alignment horizontal="right"/>
    </xf>
    <xf numFmtId="169" fontId="18" fillId="0" borderId="5" xfId="0" applyNumberFormat="1" applyFont="1" applyFill="1" applyBorder="1" applyProtection="1"/>
    <xf numFmtId="168" fontId="39"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82" fontId="0" fillId="0" borderId="0" xfId="1" applyNumberFormat="1" applyFont="1" applyBorder="1" applyProtection="1"/>
    <xf numFmtId="171" fontId="0" fillId="0" borderId="0" xfId="7" applyNumberFormat="1" applyFont="1" applyBorder="1" applyProtection="1"/>
    <xf numFmtId="183" fontId="0" fillId="0" borderId="0" xfId="0" applyBorder="1" applyAlignment="1" applyProtection="1"/>
    <xf numFmtId="183" fontId="0" fillId="0" borderId="4" xfId="0" applyBorder="1" applyProtection="1"/>
    <xf numFmtId="183" fontId="0" fillId="0" borderId="2" xfId="0" applyBorder="1" applyProtection="1"/>
    <xf numFmtId="183" fontId="0" fillId="0" borderId="3" xfId="0" applyBorder="1" applyProtection="1"/>
    <xf numFmtId="183" fontId="0" fillId="0" borderId="7" xfId="0" applyBorder="1" applyProtection="1"/>
    <xf numFmtId="183" fontId="0" fillId="0" borderId="9" xfId="0" applyBorder="1" applyProtection="1"/>
    <xf numFmtId="183" fontId="24" fillId="0" borderId="7" xfId="0" applyFont="1" applyBorder="1" applyAlignment="1" applyProtection="1">
      <alignment horizontal="center"/>
    </xf>
    <xf numFmtId="183" fontId="0" fillId="0" borderId="10" xfId="0" applyBorder="1" applyProtection="1"/>
    <xf numFmtId="183" fontId="24" fillId="0" borderId="8" xfId="0" applyFont="1" applyBorder="1" applyAlignment="1" applyProtection="1">
      <alignment horizontal="center"/>
    </xf>
    <xf numFmtId="183" fontId="17" fillId="0" borderId="3" xfId="0" applyFont="1" applyFill="1" applyBorder="1" applyAlignment="1" applyProtection="1">
      <alignment horizontal="center"/>
    </xf>
    <xf numFmtId="183" fontId="17" fillId="0" borderId="4" xfId="0" applyFont="1" applyFill="1" applyBorder="1" applyAlignment="1" applyProtection="1">
      <alignment horizontal="center"/>
    </xf>
    <xf numFmtId="183" fontId="17" fillId="0" borderId="2" xfId="0" applyFont="1" applyFill="1" applyBorder="1" applyAlignment="1" applyProtection="1">
      <alignment horizontal="center"/>
    </xf>
    <xf numFmtId="183" fontId="24" fillId="0" borderId="11" xfId="0" applyFont="1" applyFill="1" applyBorder="1" applyAlignment="1" applyProtection="1">
      <alignment horizontal="center"/>
    </xf>
    <xf numFmtId="183" fontId="17" fillId="0" borderId="7" xfId="0" applyFont="1" applyFill="1" applyBorder="1" applyAlignment="1" applyProtection="1">
      <alignment horizontal="center"/>
    </xf>
    <xf numFmtId="183" fontId="24" fillId="0" borderId="9" xfId="0" applyFont="1" applyBorder="1" applyAlignment="1" applyProtection="1">
      <alignment horizontal="center"/>
    </xf>
    <xf numFmtId="183" fontId="18" fillId="0" borderId="9" xfId="0" applyFont="1" applyBorder="1" applyProtection="1"/>
    <xf numFmtId="37" fontId="18" fillId="0" borderId="0" xfId="7" applyNumberFormat="1" applyFont="1" applyFill="1" applyBorder="1" applyAlignment="1" applyProtection="1">
      <alignment horizontal="right"/>
    </xf>
    <xf numFmtId="37" fontId="18" fillId="0" borderId="11" xfId="1" applyNumberFormat="1" applyFont="1" applyFill="1" applyBorder="1" applyProtection="1"/>
    <xf numFmtId="169" fontId="18" fillId="0" borderId="0" xfId="0" applyNumberFormat="1" applyFont="1" applyProtection="1"/>
    <xf numFmtId="169" fontId="18" fillId="0" borderId="11" xfId="0" applyNumberFormat="1" applyFont="1" applyBorder="1" applyProtection="1"/>
    <xf numFmtId="169" fontId="18" fillId="0" borderId="9" xfId="0" applyNumberFormat="1" applyFont="1" applyBorder="1" applyProtection="1"/>
    <xf numFmtId="37" fontId="18" fillId="0" borderId="0" xfId="0" applyNumberFormat="1" applyFont="1" applyBorder="1" applyProtection="1"/>
    <xf numFmtId="169" fontId="18" fillId="0" borderId="0" xfId="0" applyNumberFormat="1" applyFont="1" applyBorder="1" applyProtection="1"/>
    <xf numFmtId="37" fontId="18" fillId="0" borderId="9" xfId="1" applyNumberFormat="1" applyFont="1" applyFill="1" applyBorder="1" applyProtection="1"/>
    <xf numFmtId="168" fontId="18" fillId="0" borderId="11" xfId="0" applyNumberFormat="1" applyFont="1" applyBorder="1" applyProtection="1"/>
    <xf numFmtId="37" fontId="18" fillId="0" borderId="13" xfId="7" applyNumberFormat="1" applyFont="1" applyFill="1" applyBorder="1" applyAlignment="1" applyProtection="1">
      <alignment horizontal="right"/>
    </xf>
    <xf numFmtId="37" fontId="18" fillId="0" borderId="14" xfId="7" applyNumberFormat="1" applyFont="1" applyFill="1" applyBorder="1" applyAlignment="1" applyProtection="1">
      <alignment horizontal="right"/>
    </xf>
    <xf numFmtId="37" fontId="18" fillId="0" borderId="14" xfId="1" applyNumberFormat="1" applyFont="1" applyFill="1" applyBorder="1" applyProtection="1"/>
    <xf numFmtId="169" fontId="18" fillId="0" borderId="13" xfId="0" applyNumberFormat="1" applyFont="1" applyBorder="1" applyProtection="1"/>
    <xf numFmtId="169" fontId="18" fillId="0" borderId="14" xfId="0" applyNumberFormat="1" applyFont="1" applyBorder="1" applyProtection="1"/>
    <xf numFmtId="169" fontId="18" fillId="0" borderId="15" xfId="0" applyNumberFormat="1" applyFont="1" applyBorder="1" applyProtection="1"/>
    <xf numFmtId="168" fontId="18" fillId="0" borderId="14" xfId="0" applyNumberFormat="1" applyFont="1" applyBorder="1" applyProtection="1"/>
    <xf numFmtId="37" fontId="18" fillId="0" borderId="15" xfId="1" applyNumberFormat="1" applyFont="1" applyFill="1" applyBorder="1" applyProtection="1"/>
    <xf numFmtId="169" fontId="18" fillId="0" borderId="15" xfId="1" applyNumberFormat="1" applyFont="1" applyFill="1" applyBorder="1" applyProtection="1"/>
    <xf numFmtId="182" fontId="18" fillId="0" borderId="11" xfId="1" applyNumberFormat="1" applyFont="1" applyFill="1" applyBorder="1" applyProtection="1"/>
    <xf numFmtId="182" fontId="18" fillId="0" borderId="0" xfId="1" applyNumberFormat="1" applyFont="1" applyBorder="1" applyProtection="1"/>
    <xf numFmtId="182" fontId="18" fillId="0" borderId="0" xfId="1" applyNumberFormat="1" applyFont="1" applyProtection="1"/>
    <xf numFmtId="182" fontId="18" fillId="0" borderId="11" xfId="1" applyNumberFormat="1" applyFont="1" applyBorder="1" applyProtection="1"/>
    <xf numFmtId="182" fontId="18" fillId="0" borderId="9" xfId="1" applyNumberFormat="1" applyFont="1" applyBorder="1" applyProtection="1"/>
    <xf numFmtId="37" fontId="18" fillId="0" borderId="6" xfId="7" applyNumberFormat="1" applyFont="1" applyFill="1" applyBorder="1" applyAlignment="1" applyProtection="1">
      <alignment horizontal="right"/>
    </xf>
    <xf numFmtId="37" fontId="18" fillId="0" borderId="1" xfId="1" applyNumberFormat="1" applyFont="1" applyFill="1" applyBorder="1" applyProtection="1"/>
    <xf numFmtId="182" fontId="18" fillId="0" borderId="6" xfId="1" applyNumberFormat="1" applyFont="1" applyFill="1" applyBorder="1" applyAlignment="1" applyProtection="1">
      <alignment horizontal="right"/>
    </xf>
    <xf numFmtId="182" fontId="18" fillId="0" borderId="1" xfId="1" applyNumberFormat="1" applyFont="1" applyFill="1" applyBorder="1" applyProtection="1"/>
    <xf numFmtId="182" fontId="18" fillId="0" borderId="6" xfId="1" applyNumberFormat="1" applyFont="1" applyBorder="1" applyProtection="1"/>
    <xf numFmtId="37" fontId="18" fillId="0" borderId="6" xfId="0" applyNumberFormat="1" applyFont="1" applyBorder="1" applyProtection="1"/>
    <xf numFmtId="169" fontId="18" fillId="0" borderId="6" xfId="0" applyNumberFormat="1" applyFont="1" applyBorder="1" applyProtection="1"/>
    <xf numFmtId="37" fontId="18" fillId="0" borderId="8" xfId="1" applyNumberFormat="1" applyFont="1" applyFill="1" applyBorder="1" applyProtection="1"/>
    <xf numFmtId="37" fontId="18" fillId="0" borderId="11" xfId="7" applyNumberFormat="1" applyFont="1" applyFill="1" applyBorder="1" applyAlignment="1" applyProtection="1">
      <alignment horizontal="right"/>
    </xf>
    <xf numFmtId="169" fontId="18" fillId="0" borderId="0" xfId="0" applyNumberFormat="1" applyFont="1" applyFill="1" applyProtection="1"/>
    <xf numFmtId="169" fontId="18" fillId="0" borderId="11" xfId="0" applyNumberFormat="1" applyFont="1" applyFill="1" applyBorder="1" applyProtection="1"/>
    <xf numFmtId="169" fontId="18" fillId="0" borderId="9" xfId="0" applyNumberFormat="1" applyFont="1" applyFill="1" applyBorder="1" applyProtection="1"/>
    <xf numFmtId="37" fontId="18" fillId="0" borderId="0" xfId="0" applyNumberFormat="1" applyFont="1" applyFill="1" applyBorder="1" applyProtection="1"/>
    <xf numFmtId="43" fontId="18" fillId="0" borderId="9" xfId="1" applyFont="1" applyFill="1" applyBorder="1" applyProtection="1"/>
    <xf numFmtId="169" fontId="18" fillId="0" borderId="10" xfId="0" applyNumberFormat="1" applyFont="1" applyBorder="1" applyProtection="1"/>
    <xf numFmtId="37" fontId="18" fillId="0" borderId="9" xfId="0" applyNumberFormat="1" applyFont="1" applyFill="1" applyBorder="1" applyProtection="1"/>
    <xf numFmtId="182" fontId="18" fillId="0" borderId="9" xfId="1" applyNumberFormat="1" applyFont="1" applyFill="1" applyBorder="1" applyProtection="1"/>
    <xf numFmtId="37" fontId="18" fillId="0" borderId="13" xfId="1" applyNumberFormat="1" applyFont="1" applyFill="1" applyBorder="1" applyProtection="1"/>
    <xf numFmtId="169" fontId="18" fillId="0" borderId="13" xfId="0" applyNumberFormat="1" applyFont="1" applyFill="1" applyBorder="1" applyProtection="1"/>
    <xf numFmtId="169" fontId="18" fillId="0" borderId="14" xfId="0" applyNumberFormat="1" applyFont="1" applyFill="1" applyBorder="1" applyProtection="1"/>
    <xf numFmtId="169" fontId="18" fillId="0" borderId="15" xfId="0" applyNumberFormat="1" applyFont="1" applyFill="1" applyBorder="1" applyProtection="1"/>
    <xf numFmtId="168" fontId="18" fillId="0" borderId="14" xfId="0" applyNumberFormat="1" applyFont="1" applyBorder="1" applyAlignment="1" applyProtection="1">
      <alignment horizontal="right"/>
    </xf>
    <xf numFmtId="182" fontId="18" fillId="0" borderId="15" xfId="1" applyNumberFormat="1" applyFont="1" applyFill="1" applyBorder="1" applyProtection="1"/>
    <xf numFmtId="168" fontId="18" fillId="0" borderId="11" xfId="0" applyNumberFormat="1" applyFont="1" applyBorder="1" applyAlignment="1" applyProtection="1">
      <alignment horizontal="right"/>
    </xf>
    <xf numFmtId="182" fontId="18" fillId="0" borderId="0" xfId="1" applyNumberFormat="1" applyFont="1" applyFill="1" applyBorder="1" applyProtection="1"/>
    <xf numFmtId="37" fontId="18" fillId="0" borderId="0" xfId="1" applyNumberFormat="1" applyFont="1" applyFill="1" applyBorder="1" applyProtection="1"/>
    <xf numFmtId="182" fontId="18" fillId="0" borderId="0" xfId="1" applyNumberFormat="1" applyFont="1" applyFill="1" applyProtection="1"/>
    <xf numFmtId="183" fontId="27" fillId="0" borderId="10" xfId="0" applyFont="1" applyBorder="1" applyProtection="1"/>
    <xf numFmtId="37" fontId="18" fillId="0" borderId="11" xfId="0" applyNumberFormat="1" applyFont="1" applyFill="1" applyBorder="1" applyProtection="1"/>
    <xf numFmtId="37" fontId="18" fillId="0" borderId="9" xfId="0" applyNumberFormat="1" applyFont="1" applyBorder="1" applyProtection="1"/>
    <xf numFmtId="182" fontId="18" fillId="0" borderId="8" xfId="1" applyNumberFormat="1" applyFont="1" applyFill="1" applyBorder="1" applyProtection="1"/>
    <xf numFmtId="169" fontId="18" fillId="0" borderId="8" xfId="1" applyNumberFormat="1" applyFont="1" applyFill="1" applyBorder="1" applyProtection="1"/>
    <xf numFmtId="182" fontId="18" fillId="0" borderId="13" xfId="1" applyNumberFormat="1" applyFont="1" applyFill="1" applyBorder="1" applyProtection="1"/>
    <xf numFmtId="182" fontId="18" fillId="0" borderId="14" xfId="1" applyNumberFormat="1" applyFont="1" applyFill="1" applyBorder="1" applyProtection="1"/>
    <xf numFmtId="182" fontId="18" fillId="0" borderId="17" xfId="1" applyNumberFormat="1" applyFont="1" applyFill="1" applyBorder="1" applyProtection="1"/>
    <xf numFmtId="182" fontId="18" fillId="0" borderId="19" xfId="1" applyNumberFormat="1" applyFont="1" applyFill="1" applyBorder="1" applyProtection="1"/>
    <xf numFmtId="182" fontId="18" fillId="0" borderId="18" xfId="1" applyNumberFormat="1" applyFont="1" applyFill="1" applyBorder="1" applyProtection="1"/>
    <xf numFmtId="182" fontId="18" fillId="0" borderId="13" xfId="1" applyNumberFormat="1" applyFont="1" applyBorder="1" applyProtection="1"/>
    <xf numFmtId="169" fontId="18" fillId="0" borderId="18" xfId="1" applyNumberFormat="1" applyFont="1" applyFill="1" applyBorder="1" applyProtection="1"/>
    <xf numFmtId="37" fontId="18" fillId="0" borderId="17" xfId="1" applyNumberFormat="1" applyFont="1" applyFill="1" applyBorder="1" applyProtection="1"/>
    <xf numFmtId="37" fontId="18" fillId="0" borderId="19" xfId="1" applyNumberFormat="1" applyFont="1" applyFill="1" applyBorder="1" applyProtection="1"/>
    <xf numFmtId="169" fontId="18" fillId="0" borderId="19" xfId="0" applyNumberFormat="1" applyFont="1" applyFill="1" applyBorder="1" applyProtection="1"/>
    <xf numFmtId="169" fontId="18" fillId="0" borderId="17" xfId="0" applyNumberFormat="1" applyFont="1" applyFill="1" applyBorder="1" applyProtection="1"/>
    <xf numFmtId="169" fontId="18" fillId="0" borderId="18" xfId="0" applyNumberFormat="1" applyFont="1" applyFill="1" applyBorder="1" applyProtection="1"/>
    <xf numFmtId="169" fontId="18" fillId="0" borderId="8" xfId="0" applyNumberFormat="1" applyFont="1" applyBorder="1" applyProtection="1"/>
    <xf numFmtId="169" fontId="18" fillId="0" borderId="1" xfId="0" applyNumberFormat="1" applyFont="1" applyBorder="1" applyProtection="1"/>
    <xf numFmtId="169" fontId="18" fillId="0" borderId="19" xfId="0" applyNumberFormat="1" applyFont="1" applyBorder="1" applyProtection="1"/>
    <xf numFmtId="169" fontId="18" fillId="0" borderId="17" xfId="0" applyNumberFormat="1" applyFont="1" applyBorder="1" applyProtection="1"/>
    <xf numFmtId="169" fontId="18" fillId="0" borderId="18" xfId="0" applyNumberFormat="1" applyFont="1" applyBorder="1" applyProtection="1"/>
    <xf numFmtId="37" fontId="18" fillId="0" borderId="18" xfId="1" applyNumberFormat="1" applyFont="1" applyFill="1" applyBorder="1" applyProtection="1"/>
    <xf numFmtId="170" fontId="18" fillId="0" borderId="0" xfId="0" applyNumberFormat="1" applyFont="1" applyBorder="1" applyProtection="1"/>
    <xf numFmtId="170" fontId="18" fillId="0" borderId="0" xfId="0" applyNumberFormat="1" applyFont="1" applyFill="1" applyProtection="1"/>
    <xf numFmtId="168" fontId="18" fillId="0" borderId="0" xfId="0" applyNumberFormat="1" applyFont="1" applyBorder="1" applyProtection="1"/>
    <xf numFmtId="168" fontId="18" fillId="0" borderId="0" xfId="1" applyNumberFormat="1" applyFont="1" applyFill="1" applyBorder="1" applyProtection="1"/>
    <xf numFmtId="168" fontId="18" fillId="0" borderId="0" xfId="7" applyNumberFormat="1" applyFont="1" applyFill="1" applyProtection="1"/>
    <xf numFmtId="171" fontId="18" fillId="0" borderId="0" xfId="7" applyNumberFormat="1" applyFont="1" applyFill="1" applyProtection="1"/>
    <xf numFmtId="185" fontId="18" fillId="0" borderId="0" xfId="7" applyNumberFormat="1" applyFont="1" applyFill="1" applyBorder="1" applyAlignment="1" applyProtection="1">
      <alignment horizontal="right"/>
    </xf>
    <xf numFmtId="170" fontId="18" fillId="0" borderId="0" xfId="7" applyNumberFormat="1" applyFont="1" applyFill="1" applyBorder="1" applyProtection="1"/>
    <xf numFmtId="43" fontId="18" fillId="0" borderId="0" xfId="1" applyFont="1" applyFill="1" applyProtection="1"/>
    <xf numFmtId="183" fontId="18" fillId="0" borderId="6" xfId="0" applyFont="1" applyFill="1" applyBorder="1" applyProtection="1"/>
    <xf numFmtId="183" fontId="24" fillId="0" borderId="3" xfId="0" applyFont="1" applyFill="1" applyBorder="1" applyAlignment="1" applyProtection="1">
      <alignment horizontal="center"/>
    </xf>
    <xf numFmtId="183" fontId="18" fillId="0" borderId="4" xfId="0" applyFont="1" applyFill="1" applyBorder="1" applyProtection="1"/>
    <xf numFmtId="183" fontId="24" fillId="0" borderId="2" xfId="0" applyFont="1" applyFill="1" applyBorder="1" applyAlignment="1" applyProtection="1">
      <alignment horizontal="center"/>
    </xf>
    <xf numFmtId="183" fontId="18" fillId="0" borderId="3" xfId="0" applyFont="1" applyFill="1" applyBorder="1" applyProtection="1"/>
    <xf numFmtId="183" fontId="18" fillId="0" borderId="2" xfId="0" applyFont="1" applyFill="1" applyBorder="1" applyProtection="1"/>
    <xf numFmtId="183" fontId="18" fillId="0" borderId="0" xfId="0" applyFont="1" applyFill="1" applyBorder="1" applyAlignment="1" applyProtection="1">
      <alignment horizontal="center"/>
    </xf>
    <xf numFmtId="37" fontId="18" fillId="0" borderId="2" xfId="0" applyNumberFormat="1" applyFont="1" applyFill="1" applyBorder="1" applyProtection="1"/>
    <xf numFmtId="37" fontId="18" fillId="0" borderId="4" xfId="0" applyNumberFormat="1" applyFont="1" applyFill="1" applyBorder="1" applyProtection="1"/>
    <xf numFmtId="37" fontId="18" fillId="0" borderId="3" xfId="0" applyNumberFormat="1" applyFont="1" applyFill="1" applyBorder="1" applyProtection="1"/>
    <xf numFmtId="169" fontId="18" fillId="0" borderId="4" xfId="1" applyNumberFormat="1" applyFont="1" applyFill="1" applyBorder="1" applyProtection="1"/>
    <xf numFmtId="169" fontId="18" fillId="0" borderId="3" xfId="0" applyNumberFormat="1" applyFont="1" applyFill="1" applyBorder="1" applyProtection="1"/>
    <xf numFmtId="168" fontId="18" fillId="0" borderId="4" xfId="0" applyNumberFormat="1" applyFont="1" applyFill="1" applyBorder="1" applyProtection="1"/>
    <xf numFmtId="169" fontId="18" fillId="0" borderId="7" xfId="1" applyNumberFormat="1" applyFont="1" applyFill="1" applyBorder="1" applyProtection="1"/>
    <xf numFmtId="37" fontId="18" fillId="0" borderId="10" xfId="0" applyNumberFormat="1" applyFont="1" applyFill="1" applyBorder="1" applyProtection="1"/>
    <xf numFmtId="168" fontId="18" fillId="0" borderId="11" xfId="0" applyNumberFormat="1" applyFont="1" applyFill="1" applyBorder="1" applyProtection="1"/>
    <xf numFmtId="168" fontId="18" fillId="0" borderId="11" xfId="0" applyNumberFormat="1" applyFont="1" applyFill="1" applyBorder="1" applyAlignment="1" applyProtection="1">
      <alignment horizontal="right"/>
    </xf>
    <xf numFmtId="37" fontId="18" fillId="0" borderId="1" xfId="0" applyNumberFormat="1" applyFont="1" applyFill="1" applyBorder="1" applyProtection="1"/>
    <xf numFmtId="37" fontId="18" fillId="0" borderId="6" xfId="0" applyNumberFormat="1" applyFont="1" applyFill="1" applyBorder="1" applyProtection="1"/>
    <xf numFmtId="169" fontId="18" fillId="0" borderId="6" xfId="1" applyNumberFormat="1" applyFont="1" applyFill="1" applyBorder="1" applyProtection="1"/>
    <xf numFmtId="169" fontId="18" fillId="0" borderId="1" xfId="1" applyNumberFormat="1" applyFont="1" applyFill="1" applyBorder="1" applyProtection="1"/>
    <xf numFmtId="182" fontId="23" fillId="0" borderId="9" xfId="1" applyNumberFormat="1" applyFont="1" applyFill="1" applyBorder="1" applyProtection="1"/>
    <xf numFmtId="182" fontId="18" fillId="0" borderId="6" xfId="1" applyNumberFormat="1" applyFont="1" applyFill="1" applyBorder="1" applyProtection="1"/>
    <xf numFmtId="37" fontId="18" fillId="0" borderId="5" xfId="0" applyNumberFormat="1" applyFont="1" applyFill="1" applyBorder="1" applyProtection="1"/>
    <xf numFmtId="37" fontId="18" fillId="0" borderId="8" xfId="0" applyNumberFormat="1" applyFont="1" applyFill="1" applyBorder="1" applyProtection="1"/>
    <xf numFmtId="182" fontId="18" fillId="0" borderId="5" xfId="1" applyNumberFormat="1" applyFont="1" applyFill="1" applyBorder="1" applyProtection="1"/>
    <xf numFmtId="169" fontId="18" fillId="0" borderId="6" xfId="0" applyNumberFormat="1" applyFont="1" applyFill="1" applyBorder="1" applyProtection="1"/>
    <xf numFmtId="168" fontId="18" fillId="0" borderId="1" xfId="0" applyNumberFormat="1" applyFont="1" applyFill="1" applyBorder="1" applyAlignment="1" applyProtection="1">
      <alignment horizontal="right"/>
    </xf>
    <xf numFmtId="185" fontId="18" fillId="0" borderId="0" xfId="1" applyNumberFormat="1" applyFont="1" applyFill="1" applyBorder="1" applyAlignment="1" applyProtection="1">
      <alignment horizontal="right"/>
    </xf>
    <xf numFmtId="183" fontId="0" fillId="0" borderId="0" xfId="0" applyAlignment="1" applyProtection="1"/>
    <xf numFmtId="184" fontId="18" fillId="0" borderId="0" xfId="1" applyNumberFormat="1" applyFont="1" applyFill="1" applyBorder="1" applyProtection="1"/>
    <xf numFmtId="43" fontId="0" fillId="0" borderId="0" xfId="1" applyFont="1" applyFill="1" applyBorder="1" applyProtection="1"/>
    <xf numFmtId="182" fontId="0" fillId="0" borderId="0" xfId="1" applyNumberFormat="1" applyFont="1" applyFill="1" applyProtection="1"/>
    <xf numFmtId="10" fontId="0" fillId="0" borderId="0" xfId="0" applyNumberFormat="1" applyFill="1" applyProtection="1"/>
    <xf numFmtId="182" fontId="0" fillId="0" borderId="0" xfId="1" applyNumberFormat="1" applyFont="1" applyProtection="1"/>
    <xf numFmtId="171" fontId="0" fillId="0" borderId="0" xfId="7" applyNumberFormat="1" applyFont="1" applyProtection="1"/>
    <xf numFmtId="170" fontId="0" fillId="0" borderId="0" xfId="0" applyNumberFormat="1" applyFill="1" applyBorder="1" applyProtection="1"/>
    <xf numFmtId="43" fontId="16" fillId="0" borderId="0" xfId="1" applyFont="1" applyFill="1" applyBorder="1" applyAlignment="1" applyProtection="1">
      <alignment horizontal="left"/>
      <protection locked="0"/>
    </xf>
    <xf numFmtId="171" fontId="18" fillId="0" borderId="0" xfId="7" applyNumberFormat="1" applyFont="1" applyBorder="1" applyProtection="1">
      <protection locked="0"/>
    </xf>
    <xf numFmtId="37" fontId="18" fillId="0" borderId="9" xfId="1" applyNumberFormat="1" applyFont="1" applyFill="1" applyBorder="1" applyAlignment="1" applyProtection="1">
      <alignment horizontal="right"/>
      <protection locked="0"/>
    </xf>
    <xf numFmtId="37" fontId="18" fillId="0" borderId="3" xfId="1" applyNumberFormat="1" applyFont="1" applyFill="1" applyBorder="1" applyProtection="1">
      <protection locked="0"/>
    </xf>
    <xf numFmtId="37" fontId="18" fillId="0" borderId="3" xfId="7" applyNumberFormat="1" applyFont="1" applyFill="1" applyBorder="1" applyAlignment="1" applyProtection="1">
      <alignment horizontal="right"/>
      <protection locked="0"/>
    </xf>
    <xf numFmtId="169" fontId="18" fillId="0" borderId="0" xfId="0" applyNumberFormat="1" applyFont="1" applyBorder="1" applyAlignment="1" applyProtection="1">
      <alignment horizontal="right"/>
      <protection locked="0"/>
    </xf>
    <xf numFmtId="182" fontId="18" fillId="0" borderId="13" xfId="1" applyNumberFormat="1" applyFont="1" applyFill="1" applyBorder="1" applyAlignment="1" applyProtection="1">
      <alignment horizontal="right"/>
      <protection locked="0"/>
    </xf>
    <xf numFmtId="37" fontId="18" fillId="0" borderId="13" xfId="1" applyNumberFormat="1" applyFont="1" applyFill="1" applyBorder="1" applyAlignment="1" applyProtection="1">
      <alignment horizontal="right"/>
      <protection locked="0"/>
    </xf>
    <xf numFmtId="37" fontId="18" fillId="0" borderId="0" xfId="1" applyNumberFormat="1" applyFont="1" applyFill="1" applyBorder="1" applyAlignment="1" applyProtection="1">
      <alignment horizontal="right"/>
      <protection locked="0"/>
    </xf>
    <xf numFmtId="183" fontId="27" fillId="0" borderId="0" xfId="0" applyFont="1" applyAlignment="1" applyProtection="1">
      <alignment horizontal="right"/>
      <protection locked="0"/>
    </xf>
    <xf numFmtId="183" fontId="27" fillId="0" borderId="0" xfId="0" applyFont="1" applyBorder="1" applyAlignment="1" applyProtection="1">
      <alignment horizontal="right"/>
      <protection locked="0"/>
    </xf>
    <xf numFmtId="183" fontId="27" fillId="0" borderId="0" xfId="0" applyFont="1" applyBorder="1" applyProtection="1">
      <protection locked="0"/>
    </xf>
    <xf numFmtId="37" fontId="18" fillId="0" borderId="3" xfId="1" applyNumberFormat="1" applyFont="1" applyFill="1" applyBorder="1" applyAlignment="1" applyProtection="1">
      <alignment horizontal="right"/>
      <protection locked="0"/>
    </xf>
    <xf numFmtId="183" fontId="18" fillId="0" borderId="9" xfId="0" applyFont="1" applyFill="1" applyBorder="1" applyAlignment="1" applyProtection="1">
      <alignment horizontal="right"/>
      <protection locked="0"/>
    </xf>
    <xf numFmtId="169" fontId="18" fillId="0" borderId="6" xfId="1" applyNumberFormat="1" applyFont="1" applyFill="1" applyBorder="1" applyAlignment="1" applyProtection="1">
      <alignment horizontal="right"/>
      <protection locked="0"/>
    </xf>
    <xf numFmtId="183" fontId="27" fillId="0" borderId="0" xfId="0" applyFont="1" applyFill="1" applyBorder="1" applyProtection="1">
      <protection locked="0"/>
    </xf>
    <xf numFmtId="183" fontId="18" fillId="0" borderId="9" xfId="0" applyFont="1" applyBorder="1" applyAlignment="1" applyProtection="1">
      <alignment horizontal="right"/>
      <protection locked="0"/>
    </xf>
    <xf numFmtId="182" fontId="18" fillId="0" borderId="19" xfId="1" applyNumberFormat="1" applyFont="1" applyFill="1" applyBorder="1" applyAlignment="1" applyProtection="1">
      <alignment horizontal="right"/>
      <protection locked="0"/>
    </xf>
    <xf numFmtId="37" fontId="18" fillId="0" borderId="19" xfId="1" applyNumberFormat="1" applyFont="1" applyFill="1" applyBorder="1" applyAlignment="1" applyProtection="1">
      <alignment horizontal="right"/>
      <protection locked="0"/>
    </xf>
    <xf numFmtId="183" fontId="18" fillId="0" borderId="0" xfId="0" applyFont="1" applyBorder="1" applyAlignment="1" applyProtection="1">
      <alignment horizontal="right"/>
      <protection locked="0"/>
    </xf>
    <xf numFmtId="168" fontId="18" fillId="0" borderId="0" xfId="0" applyNumberFormat="1" applyFont="1" applyBorder="1" applyAlignment="1" applyProtection="1">
      <alignment horizontal="right"/>
      <protection locked="0"/>
    </xf>
    <xf numFmtId="183" fontId="18" fillId="0" borderId="6" xfId="0" applyFont="1" applyBorder="1" applyProtection="1">
      <protection locked="0"/>
    </xf>
    <xf numFmtId="176" fontId="6" fillId="0" borderId="0" xfId="2268" applyNumberFormat="1" applyFont="1" applyProtection="1">
      <protection locked="0"/>
    </xf>
    <xf numFmtId="183" fontId="18" fillId="0" borderId="9" xfId="0" applyFont="1" applyFill="1" applyBorder="1" applyAlignment="1" applyProtection="1">
      <protection locked="0"/>
    </xf>
    <xf numFmtId="37" fontId="18" fillId="0" borderId="13" xfId="0" applyNumberFormat="1" applyFont="1" applyBorder="1" applyProtection="1">
      <protection locked="0"/>
    </xf>
    <xf numFmtId="37" fontId="18" fillId="0" borderId="3" xfId="0" applyNumberFormat="1" applyFont="1" applyBorder="1" applyProtection="1">
      <protection locked="0"/>
    </xf>
    <xf numFmtId="43" fontId="0" fillId="0" borderId="0" xfId="1" applyFont="1" applyFill="1" applyBorder="1" applyAlignment="1" applyProtection="1">
      <protection locked="0"/>
    </xf>
    <xf numFmtId="183" fontId="18" fillId="0" borderId="4" xfId="0" applyFont="1" applyBorder="1" applyProtection="1"/>
    <xf numFmtId="168" fontId="18" fillId="0" borderId="11" xfId="7" quotePrefix="1" applyNumberFormat="1" applyFont="1" applyFill="1" applyBorder="1" applyAlignment="1" applyProtection="1">
      <alignment horizontal="right"/>
    </xf>
    <xf numFmtId="168" fontId="18" fillId="0" borderId="14" xfId="7" applyNumberFormat="1" applyFont="1" applyFill="1" applyBorder="1" applyAlignment="1" applyProtection="1"/>
    <xf numFmtId="169" fontId="18" fillId="0" borderId="2" xfId="1" applyNumberFormat="1" applyFont="1" applyFill="1" applyBorder="1" applyProtection="1"/>
    <xf numFmtId="168" fontId="18" fillId="0" borderId="11" xfId="7" applyNumberFormat="1" applyFont="1" applyFill="1" applyBorder="1" applyAlignment="1" applyProtection="1"/>
    <xf numFmtId="183" fontId="18" fillId="0" borderId="0" xfId="0" applyFont="1" applyBorder="1" applyAlignment="1" applyProtection="1">
      <alignment wrapText="1"/>
    </xf>
    <xf numFmtId="168" fontId="18" fillId="0" borderId="4" xfId="7" applyNumberFormat="1" applyFont="1" applyFill="1" applyBorder="1" applyAlignment="1" applyProtection="1"/>
    <xf numFmtId="169" fontId="18" fillId="0" borderId="16" xfId="1" applyNumberFormat="1" applyFont="1" applyFill="1" applyBorder="1" applyProtection="1"/>
    <xf numFmtId="168" fontId="36" fillId="0" borderId="0" xfId="0" applyNumberFormat="1" applyFont="1" applyFill="1" applyProtection="1"/>
    <xf numFmtId="177" fontId="18" fillId="0" borderId="0" xfId="0" applyNumberFormat="1" applyFont="1" applyProtection="1"/>
    <xf numFmtId="168" fontId="15" fillId="0" borderId="0" xfId="0" applyNumberFormat="1" applyFont="1" applyBorder="1" applyProtection="1"/>
    <xf numFmtId="168" fontId="20" fillId="0" borderId="0" xfId="0" applyNumberFormat="1" applyFont="1" applyBorder="1" applyProtection="1"/>
    <xf numFmtId="169" fontId="18" fillId="0" borderId="12" xfId="0" applyNumberFormat="1" applyFont="1" applyFill="1" applyBorder="1" applyProtection="1"/>
    <xf numFmtId="168" fontId="18" fillId="0" borderId="14" xfId="0" applyNumberFormat="1" applyFont="1" applyFill="1" applyBorder="1" applyProtection="1"/>
    <xf numFmtId="169" fontId="18" fillId="0" borderId="2" xfId="0" applyNumberFormat="1" applyFont="1" applyFill="1" applyBorder="1" applyProtection="1"/>
    <xf numFmtId="168" fontId="18" fillId="0" borderId="1" xfId="0" applyNumberFormat="1" applyFont="1" applyFill="1" applyBorder="1" applyProtection="1"/>
    <xf numFmtId="183" fontId="18" fillId="0" borderId="0" xfId="0" applyFont="1" applyBorder="1" applyAlignment="1" applyProtection="1">
      <alignment horizontal="left" indent="1"/>
    </xf>
    <xf numFmtId="43" fontId="13" fillId="0" borderId="0" xfId="1" applyFont="1" applyBorder="1" applyProtection="1"/>
    <xf numFmtId="43" fontId="0" fillId="0" borderId="0" xfId="1" applyFont="1" applyBorder="1" applyProtection="1"/>
    <xf numFmtId="0" fontId="16" fillId="0" borderId="0" xfId="1" applyNumberFormat="1" applyFont="1" applyFill="1" applyBorder="1" applyAlignment="1" applyProtection="1">
      <alignment horizontal="left"/>
    </xf>
    <xf numFmtId="2" fontId="0" fillId="0" borderId="0" xfId="7" applyNumberFormat="1" applyFont="1" applyBorder="1" applyProtection="1"/>
    <xf numFmtId="43" fontId="16" fillId="0" borderId="0" xfId="1" applyFont="1" applyFill="1" applyBorder="1" applyAlignment="1" applyProtection="1">
      <alignment horizontal="left"/>
    </xf>
    <xf numFmtId="171" fontId="18" fillId="0" borderId="0" xfId="7" applyNumberFormat="1" applyFont="1" applyBorder="1" applyProtection="1"/>
    <xf numFmtId="171" fontId="0" fillId="0" borderId="6" xfId="7" applyNumberFormat="1" applyFont="1" applyFill="1" applyBorder="1" applyProtection="1"/>
    <xf numFmtId="171" fontId="0" fillId="0" borderId="0" xfId="7" applyNumberFormat="1" applyFont="1" applyBorder="1" applyAlignment="1" applyProtection="1"/>
    <xf numFmtId="183" fontId="24" fillId="0" borderId="2" xfId="0" applyFont="1" applyBorder="1" applyAlignment="1" applyProtection="1">
      <alignment horizontal="center"/>
    </xf>
    <xf numFmtId="183" fontId="17" fillId="0" borderId="12" xfId="0" applyFont="1" applyFill="1" applyBorder="1" applyAlignment="1" applyProtection="1">
      <alignment horizontal="center"/>
    </xf>
    <xf numFmtId="183" fontId="17" fillId="0" borderId="15" xfId="0" applyFont="1" applyFill="1" applyBorder="1" applyAlignment="1" applyProtection="1">
      <alignment horizontal="center"/>
    </xf>
    <xf numFmtId="176" fontId="18" fillId="0" borderId="7" xfId="1" applyNumberFormat="1" applyFont="1" applyFill="1" applyBorder="1" applyProtection="1"/>
    <xf numFmtId="176" fontId="18" fillId="0" borderId="2" xfId="1" applyNumberFormat="1" applyFont="1" applyFill="1" applyBorder="1" applyProtection="1"/>
    <xf numFmtId="37" fontId="18" fillId="0" borderId="9" xfId="1" applyNumberFormat="1" applyFont="1" applyFill="1" applyBorder="1" applyAlignment="1" applyProtection="1">
      <alignment horizontal="right"/>
    </xf>
    <xf numFmtId="37" fontId="18" fillId="0" borderId="10" xfId="7" applyNumberFormat="1" applyFont="1" applyFill="1" applyBorder="1" applyAlignment="1" applyProtection="1">
      <alignment horizontal="right"/>
    </xf>
    <xf numFmtId="167" fontId="18" fillId="0" borderId="11" xfId="1" applyNumberFormat="1" applyFont="1" applyFill="1" applyBorder="1" applyProtection="1"/>
    <xf numFmtId="167" fontId="18" fillId="0" borderId="0" xfId="0" applyNumberFormat="1" applyFont="1" applyProtection="1"/>
    <xf numFmtId="37" fontId="18" fillId="0" borderId="8" xfId="1" applyNumberFormat="1" applyFont="1" applyFill="1" applyBorder="1" applyAlignment="1" applyProtection="1">
      <alignment horizontal="right"/>
    </xf>
    <xf numFmtId="37" fontId="18" fillId="0" borderId="3" xfId="1" applyNumberFormat="1" applyFont="1" applyFill="1" applyBorder="1" applyProtection="1"/>
    <xf numFmtId="37" fontId="18" fillId="0" borderId="4" xfId="1" applyNumberFormat="1" applyFont="1" applyFill="1" applyBorder="1" applyProtection="1"/>
    <xf numFmtId="37" fontId="18" fillId="0" borderId="5" xfId="7" applyNumberFormat="1" applyFont="1" applyFill="1" applyBorder="1" applyAlignment="1" applyProtection="1">
      <alignment horizontal="right"/>
    </xf>
    <xf numFmtId="37" fontId="18" fillId="0" borderId="12" xfId="1" applyNumberFormat="1" applyFont="1" applyFill="1" applyBorder="1" applyProtection="1"/>
    <xf numFmtId="169" fontId="18" fillId="0" borderId="13" xfId="1" applyNumberFormat="1" applyFont="1" applyFill="1" applyBorder="1" applyProtection="1"/>
    <xf numFmtId="37" fontId="18" fillId="0" borderId="15" xfId="1" applyNumberFormat="1" applyFont="1" applyFill="1" applyBorder="1" applyAlignment="1" applyProtection="1">
      <alignment horizontal="right"/>
    </xf>
    <xf numFmtId="37" fontId="18" fillId="0" borderId="3" xfId="7" applyNumberFormat="1" applyFont="1" applyFill="1" applyBorder="1" applyAlignment="1" applyProtection="1">
      <alignment horizontal="right"/>
    </xf>
    <xf numFmtId="37" fontId="18" fillId="0" borderId="2" xfId="7" applyNumberFormat="1" applyFont="1" applyFill="1" applyBorder="1" applyAlignment="1" applyProtection="1">
      <alignment horizontal="right"/>
    </xf>
    <xf numFmtId="37" fontId="18" fillId="0" borderId="9" xfId="0" applyNumberFormat="1" applyFont="1" applyBorder="1" applyAlignment="1" applyProtection="1">
      <alignment horizontal="right"/>
    </xf>
    <xf numFmtId="169" fontId="18" fillId="0" borderId="0" xfId="0" applyNumberFormat="1" applyFont="1" applyFill="1" applyBorder="1" applyAlignment="1" applyProtection="1">
      <alignment horizontal="right"/>
    </xf>
    <xf numFmtId="169" fontId="18" fillId="0" borderId="10" xfId="0" applyNumberFormat="1" applyFont="1" applyFill="1" applyBorder="1" applyAlignment="1" applyProtection="1">
      <alignment horizontal="right"/>
    </xf>
    <xf numFmtId="169" fontId="18" fillId="0" borderId="11" xfId="0" applyNumberFormat="1" applyFont="1" applyFill="1" applyBorder="1" applyAlignment="1" applyProtection="1">
      <alignment horizontal="right"/>
    </xf>
    <xf numFmtId="169" fontId="18" fillId="0" borderId="5" xfId="0" applyNumberFormat="1" applyFont="1" applyFill="1" applyBorder="1" applyAlignment="1" applyProtection="1">
      <alignment horizontal="right"/>
    </xf>
    <xf numFmtId="169" fontId="18" fillId="0" borderId="9" xfId="0" applyNumberFormat="1" applyFont="1" applyBorder="1" applyAlignment="1" applyProtection="1">
      <alignment horizontal="right"/>
    </xf>
    <xf numFmtId="37" fontId="18" fillId="0" borderId="9" xfId="0" applyNumberFormat="1" applyFont="1" applyFill="1" applyBorder="1" applyAlignment="1" applyProtection="1">
      <alignment horizontal="right"/>
    </xf>
    <xf numFmtId="169" fontId="18" fillId="0" borderId="0" xfId="0" applyNumberFormat="1" applyFont="1" applyBorder="1" applyAlignment="1" applyProtection="1">
      <alignment horizontal="right"/>
    </xf>
    <xf numFmtId="181" fontId="18" fillId="0" borderId="0" xfId="1" applyNumberFormat="1" applyFont="1" applyFill="1" applyBorder="1" applyProtection="1"/>
    <xf numFmtId="181" fontId="18" fillId="0" borderId="0" xfId="1" applyNumberFormat="1" applyFont="1" applyBorder="1" applyProtection="1"/>
    <xf numFmtId="169" fontId="18" fillId="0" borderId="8" xfId="0" applyNumberFormat="1" applyFont="1" applyBorder="1" applyAlignment="1" applyProtection="1">
      <alignment horizontal="right"/>
    </xf>
    <xf numFmtId="37" fontId="18" fillId="0" borderId="2" xfId="1" applyNumberFormat="1" applyFont="1" applyFill="1" applyBorder="1" applyProtection="1"/>
    <xf numFmtId="182" fontId="18" fillId="0" borderId="7" xfId="1" applyNumberFormat="1" applyFont="1" applyFill="1" applyBorder="1" applyAlignment="1" applyProtection="1">
      <alignment horizontal="right"/>
    </xf>
    <xf numFmtId="37" fontId="18" fillId="0" borderId="14" xfId="1" applyNumberFormat="1" applyFont="1" applyFill="1" applyBorder="1" applyAlignment="1" applyProtection="1">
      <alignment horizontal="right"/>
    </xf>
    <xf numFmtId="37" fontId="18" fillId="0" borderId="13" xfId="1" applyNumberFormat="1" applyFont="1" applyFill="1" applyBorder="1" applyAlignment="1" applyProtection="1">
      <alignment horizontal="right"/>
    </xf>
    <xf numFmtId="182" fontId="18" fillId="0" borderId="13" xfId="1" applyNumberFormat="1" applyFont="1" applyFill="1" applyBorder="1" applyAlignment="1" applyProtection="1">
      <alignment horizontal="right"/>
    </xf>
    <xf numFmtId="182"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37" fontId="18" fillId="0" borderId="0" xfId="1" applyNumberFormat="1" applyFont="1" applyFill="1" applyBorder="1" applyAlignment="1" applyProtection="1">
      <alignment horizontal="right"/>
    </xf>
    <xf numFmtId="37" fontId="18" fillId="0" borderId="4" xfId="1" applyNumberFormat="1" applyFont="1" applyFill="1" applyBorder="1" applyAlignment="1" applyProtection="1">
      <alignment horizontal="right"/>
    </xf>
    <xf numFmtId="37" fontId="18" fillId="0" borderId="12" xfId="1" applyNumberFormat="1" applyFont="1" applyFill="1" applyBorder="1" applyAlignment="1" applyProtection="1">
      <alignment horizontal="right"/>
    </xf>
    <xf numFmtId="182" fontId="18" fillId="0" borderId="14" xfId="1" applyNumberFormat="1" applyFont="1" applyFill="1" applyBorder="1" applyAlignment="1" applyProtection="1">
      <alignment horizontal="right"/>
    </xf>
    <xf numFmtId="182"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82" fontId="18" fillId="0" borderId="15" xfId="1" applyNumberFormat="1" applyFont="1" applyFill="1" applyBorder="1" applyAlignment="1" applyProtection="1">
      <alignment horizontal="right"/>
    </xf>
    <xf numFmtId="169" fontId="18" fillId="0" borderId="19" xfId="1" applyNumberFormat="1" applyFont="1" applyFill="1" applyBorder="1" applyAlignment="1" applyProtection="1">
      <alignment horizontal="right"/>
    </xf>
    <xf numFmtId="183" fontId="27" fillId="0" borderId="10" xfId="0" applyFont="1" applyBorder="1" applyAlignment="1" applyProtection="1">
      <alignment horizontal="right"/>
    </xf>
    <xf numFmtId="37" fontId="18" fillId="0" borderId="3" xfId="1" applyNumberFormat="1" applyFont="1" applyFill="1" applyBorder="1" applyAlignment="1" applyProtection="1">
      <alignment horizontal="right"/>
    </xf>
    <xf numFmtId="182" fontId="18" fillId="0" borderId="3" xfId="1" applyNumberFormat="1" applyFont="1" applyFill="1" applyBorder="1" applyAlignment="1" applyProtection="1">
      <alignment horizontal="right"/>
    </xf>
    <xf numFmtId="182" fontId="18" fillId="0" borderId="11" xfId="1" applyNumberFormat="1" applyFont="1" applyFill="1" applyBorder="1" applyAlignment="1" applyProtection="1">
      <alignment horizontal="right"/>
    </xf>
    <xf numFmtId="37" fontId="18" fillId="0" borderId="0" xfId="1" applyNumberFormat="1" applyFont="1" applyFill="1" applyBorder="1" applyAlignment="1" applyProtection="1">
      <alignment horizontal="center"/>
    </xf>
    <xf numFmtId="37" fontId="18" fillId="0" borderId="11" xfId="1" applyNumberFormat="1" applyFont="1" applyFill="1" applyBorder="1" applyAlignment="1" applyProtection="1">
      <alignment horizontal="center"/>
    </xf>
    <xf numFmtId="183" fontId="18" fillId="0" borderId="9" xfId="0" applyFont="1" applyFill="1" applyBorder="1" applyAlignment="1" applyProtection="1">
      <alignment horizontal="right"/>
    </xf>
    <xf numFmtId="182" fontId="18" fillId="0" borderId="9" xfId="1" applyNumberFormat="1" applyFont="1" applyFill="1" applyBorder="1" applyAlignment="1" applyProtection="1">
      <alignment horizontal="right"/>
    </xf>
    <xf numFmtId="37" fontId="18" fillId="0" borderId="4" xfId="1" applyNumberFormat="1" applyFont="1" applyFill="1" applyBorder="1" applyAlignment="1" applyProtection="1">
      <alignment horizontal="center"/>
    </xf>
    <xf numFmtId="169" fontId="18" fillId="0" borderId="7" xfId="1" applyNumberFormat="1" applyFont="1" applyFill="1" applyBorder="1" applyAlignment="1" applyProtection="1">
      <alignment horizontal="center"/>
    </xf>
    <xf numFmtId="183" fontId="27" fillId="0" borderId="0" xfId="0" applyFont="1" applyBorder="1" applyAlignment="1" applyProtection="1">
      <alignment horizontal="right"/>
    </xf>
    <xf numFmtId="167" fontId="18" fillId="0" borderId="0" xfId="1" applyNumberFormat="1" applyFont="1" applyFill="1" applyBorder="1" applyAlignment="1" applyProtection="1">
      <alignment horizontal="right"/>
    </xf>
    <xf numFmtId="167" fontId="18" fillId="0" borderId="11" xfId="1" applyNumberFormat="1" applyFont="1" applyFill="1" applyBorder="1" applyAlignment="1" applyProtection="1">
      <alignment horizontal="right"/>
    </xf>
    <xf numFmtId="169" fontId="18" fillId="0" borderId="9" xfId="1" applyNumberFormat="1" applyFont="1" applyFill="1" applyBorder="1" applyAlignment="1" applyProtection="1">
      <alignment horizontal="center"/>
    </xf>
    <xf numFmtId="37" fontId="18" fillId="0" borderId="6" xfId="1" applyNumberFormat="1" applyFont="1" applyFill="1" applyBorder="1" applyAlignment="1" applyProtection="1">
      <alignment horizontal="right"/>
    </xf>
    <xf numFmtId="37" fontId="18" fillId="0" borderId="1" xfId="1" applyNumberFormat="1" applyFont="1" applyFill="1" applyBorder="1" applyAlignment="1" applyProtection="1">
      <alignment horizontal="right"/>
    </xf>
    <xf numFmtId="182" fontId="18" fillId="0" borderId="4" xfId="1" applyNumberFormat="1" applyFont="1" applyFill="1" applyBorder="1" applyAlignment="1" applyProtection="1">
      <alignment horizontal="right"/>
    </xf>
    <xf numFmtId="37" fontId="18" fillId="0" borderId="3" xfId="1" applyNumberFormat="1" applyFont="1" applyFill="1" applyBorder="1" applyAlignment="1" applyProtection="1">
      <alignment horizontal="center"/>
    </xf>
    <xf numFmtId="37" fontId="18" fillId="0" borderId="7" xfId="1" applyNumberFormat="1" applyFont="1" applyFill="1" applyBorder="1" applyAlignment="1" applyProtection="1">
      <alignment horizontal="right"/>
    </xf>
    <xf numFmtId="182" fontId="18" fillId="0" borderId="5" xfId="1" applyNumberFormat="1" applyFont="1" applyFill="1" applyBorder="1" applyAlignment="1" applyProtection="1">
      <alignment horizontal="right"/>
    </xf>
    <xf numFmtId="182" fontId="18" fillId="0" borderId="1" xfId="1" applyNumberFormat="1" applyFont="1" applyFill="1" applyBorder="1" applyAlignment="1" applyProtection="1">
      <alignment horizontal="right"/>
    </xf>
    <xf numFmtId="169" fontId="18" fillId="0" borderId="6" xfId="1" applyNumberFormat="1" applyFont="1" applyFill="1" applyBorder="1" applyAlignment="1" applyProtection="1">
      <alignment horizontal="right"/>
    </xf>
    <xf numFmtId="37" fontId="18" fillId="0" borderId="9" xfId="1" applyNumberFormat="1" applyFont="1" applyFill="1" applyBorder="1" applyAlignment="1" applyProtection="1">
      <alignment horizontal="center"/>
    </xf>
    <xf numFmtId="183" fontId="18" fillId="0" borderId="9" xfId="0" applyFont="1" applyBorder="1" applyAlignment="1" applyProtection="1">
      <alignment horizontal="right"/>
    </xf>
    <xf numFmtId="182" fontId="18" fillId="0" borderId="19" xfId="1" applyNumberFormat="1" applyFont="1" applyFill="1" applyBorder="1" applyAlignment="1" applyProtection="1">
      <alignment horizontal="right"/>
    </xf>
    <xf numFmtId="182" fontId="18" fillId="0" borderId="16" xfId="1" applyNumberFormat="1" applyFont="1" applyFill="1" applyBorder="1" applyAlignment="1" applyProtection="1">
      <alignment horizontal="right"/>
    </xf>
    <xf numFmtId="37" fontId="18" fillId="0" borderId="19" xfId="1" applyNumberFormat="1" applyFont="1" applyFill="1" applyBorder="1" applyAlignment="1" applyProtection="1">
      <alignment horizontal="right"/>
    </xf>
    <xf numFmtId="37" fontId="18" fillId="0" borderId="17" xfId="1" applyNumberFormat="1" applyFont="1" applyFill="1" applyBorder="1" applyAlignment="1" applyProtection="1">
      <alignment horizontal="right"/>
    </xf>
    <xf numFmtId="182" fontId="18" fillId="0" borderId="17" xfId="1" applyNumberFormat="1" applyFont="1" applyFill="1" applyBorder="1" applyAlignment="1" applyProtection="1">
      <alignment horizontal="right"/>
    </xf>
    <xf numFmtId="37" fontId="18" fillId="0" borderId="19" xfId="1" applyNumberFormat="1" applyFont="1" applyFill="1" applyBorder="1" applyAlignment="1" applyProtection="1">
      <alignment horizontal="center"/>
    </xf>
    <xf numFmtId="37" fontId="18" fillId="0" borderId="17" xfId="1" applyNumberFormat="1" applyFont="1" applyFill="1" applyBorder="1" applyAlignment="1" applyProtection="1">
      <alignment horizontal="center"/>
    </xf>
    <xf numFmtId="183" fontId="18" fillId="0" borderId="0" xfId="0" applyFont="1" applyBorder="1" applyAlignment="1" applyProtection="1">
      <alignment horizontal="right"/>
    </xf>
    <xf numFmtId="182" fontId="18" fillId="0" borderId="18" xfId="1" applyNumberFormat="1" applyFont="1" applyFill="1" applyBorder="1" applyAlignment="1" applyProtection="1">
      <alignment horizontal="right"/>
    </xf>
    <xf numFmtId="37" fontId="18" fillId="0" borderId="18" xfId="1" applyNumberFormat="1" applyFont="1" applyFill="1" applyBorder="1" applyAlignment="1" applyProtection="1">
      <alignment horizontal="right"/>
    </xf>
    <xf numFmtId="169" fontId="18" fillId="0" borderId="18" xfId="1" applyNumberFormat="1" applyFont="1" applyFill="1" applyBorder="1" applyAlignment="1" applyProtection="1">
      <alignment horizontal="center"/>
    </xf>
    <xf numFmtId="183" fontId="18" fillId="0" borderId="10" xfId="0" applyFont="1" applyBorder="1" applyAlignment="1" applyProtection="1">
      <alignment horizontal="right"/>
    </xf>
    <xf numFmtId="168" fontId="18" fillId="0" borderId="0" xfId="0" applyNumberFormat="1" applyFont="1" applyBorder="1" applyAlignment="1" applyProtection="1">
      <alignment horizontal="right"/>
    </xf>
    <xf numFmtId="181" fontId="18" fillId="0" borderId="0" xfId="0" applyNumberFormat="1" applyFont="1" applyFill="1" applyProtection="1"/>
    <xf numFmtId="43" fontId="18" fillId="0" borderId="0" xfId="1" applyFont="1" applyProtection="1"/>
    <xf numFmtId="183" fontId="18" fillId="0" borderId="6" xfId="0" applyFont="1" applyBorder="1" applyProtection="1"/>
    <xf numFmtId="183" fontId="18" fillId="0" borderId="2" xfId="0" applyFont="1" applyBorder="1" applyProtection="1"/>
    <xf numFmtId="183" fontId="18" fillId="0" borderId="7" xfId="0" applyFont="1" applyBorder="1" applyProtection="1"/>
    <xf numFmtId="37" fontId="18" fillId="0" borderId="11" xfId="0" applyNumberFormat="1" applyFont="1" applyBorder="1" applyProtection="1"/>
    <xf numFmtId="182" fontId="18" fillId="0" borderId="3" xfId="1" applyNumberFormat="1" applyFont="1" applyFill="1" applyBorder="1" applyProtection="1"/>
    <xf numFmtId="37" fontId="18" fillId="0" borderId="7" xfId="1" applyNumberFormat="1" applyFont="1" applyFill="1" applyBorder="1" applyProtection="1"/>
    <xf numFmtId="37" fontId="18" fillId="0" borderId="1" xfId="0" applyNumberFormat="1" applyFont="1" applyBorder="1" applyProtection="1"/>
    <xf numFmtId="182" fontId="18" fillId="0" borderId="1" xfId="1" applyNumberFormat="1" applyFont="1" applyBorder="1" applyProtection="1"/>
    <xf numFmtId="37" fontId="18" fillId="0" borderId="6" xfId="1" applyNumberFormat="1" applyFont="1" applyFill="1" applyBorder="1" applyProtection="1"/>
    <xf numFmtId="37" fontId="18" fillId="0" borderId="5" xfId="1" applyNumberFormat="1" applyFont="1" applyFill="1" applyBorder="1" applyProtection="1"/>
    <xf numFmtId="37" fontId="18" fillId="0" borderId="8" xfId="0" applyNumberFormat="1" applyFont="1" applyBorder="1" applyProtection="1"/>
    <xf numFmtId="37" fontId="18" fillId="0" borderId="10" xfId="0" applyNumberFormat="1" applyFont="1" applyBorder="1" applyProtection="1"/>
    <xf numFmtId="182" fontId="18" fillId="0" borderId="3" xfId="1" applyNumberFormat="1" applyFont="1" applyBorder="1" applyProtection="1"/>
    <xf numFmtId="182" fontId="18" fillId="0" borderId="5" xfId="1" applyNumberFormat="1" applyFont="1" applyBorder="1" applyProtection="1"/>
    <xf numFmtId="37" fontId="18" fillId="0" borderId="13" xfId="0" applyNumberFormat="1" applyFont="1" applyBorder="1" applyProtection="1"/>
    <xf numFmtId="37" fontId="18" fillId="0" borderId="14" xfId="0" applyNumberFormat="1" applyFont="1" applyBorder="1" applyProtection="1"/>
    <xf numFmtId="37" fontId="18" fillId="0" borderId="12" xfId="0" applyNumberFormat="1" applyFont="1" applyBorder="1" applyProtection="1"/>
    <xf numFmtId="182" fontId="18" fillId="0" borderId="13" xfId="0" applyNumberFormat="1" applyFont="1" applyBorder="1" applyProtection="1"/>
    <xf numFmtId="182" fontId="18" fillId="0" borderId="15" xfId="1" applyNumberFormat="1" applyFont="1" applyBorder="1" applyProtection="1"/>
    <xf numFmtId="37" fontId="18" fillId="0" borderId="15" xfId="0" applyNumberFormat="1" applyFont="1" applyBorder="1" applyProtection="1"/>
    <xf numFmtId="37" fontId="18" fillId="0" borderId="3" xfId="0" applyNumberFormat="1" applyFont="1" applyBorder="1" applyProtection="1"/>
    <xf numFmtId="37" fontId="18" fillId="0" borderId="4" xfId="0" applyNumberFormat="1" applyFont="1" applyBorder="1" applyProtection="1"/>
    <xf numFmtId="37" fontId="18" fillId="0" borderId="2" xfId="0" applyNumberFormat="1" applyFont="1" applyBorder="1" applyProtection="1"/>
    <xf numFmtId="182" fontId="18" fillId="0" borderId="7" xfId="1" applyNumberFormat="1" applyFont="1" applyBorder="1" applyProtection="1"/>
    <xf numFmtId="37" fontId="18" fillId="0" borderId="7" xfId="0" applyNumberFormat="1" applyFont="1" applyBorder="1" applyProtection="1"/>
    <xf numFmtId="182" fontId="18" fillId="0" borderId="10" xfId="1" applyNumberFormat="1" applyFont="1" applyBorder="1" applyProtection="1"/>
    <xf numFmtId="182" fontId="18" fillId="0" borderId="8" xfId="1" applyNumberFormat="1" applyFont="1" applyFill="1" applyBorder="1" applyAlignment="1" applyProtection="1">
      <alignment horizontal="right"/>
    </xf>
    <xf numFmtId="182" fontId="18" fillId="0" borderId="8" xfId="1" applyNumberFormat="1" applyFont="1" applyBorder="1" applyProtection="1"/>
    <xf numFmtId="37" fontId="18" fillId="0" borderId="8" xfId="0" applyNumberFormat="1" applyFont="1" applyBorder="1" applyAlignment="1" applyProtection="1">
      <alignment horizontal="right"/>
    </xf>
    <xf numFmtId="37" fontId="18" fillId="0" borderId="5" xfId="1" applyNumberFormat="1" applyFont="1" applyFill="1" applyBorder="1" applyAlignment="1" applyProtection="1">
      <alignment horizontal="right"/>
    </xf>
    <xf numFmtId="182" fontId="18" fillId="0" borderId="0" xfId="0" applyNumberFormat="1" applyFont="1" applyBorder="1" applyProtection="1"/>
    <xf numFmtId="43" fontId="0" fillId="0" borderId="0" xfId="1" applyFont="1" applyFill="1" applyBorder="1" applyAlignment="1" applyProtection="1"/>
    <xf numFmtId="182" fontId="0" fillId="0" borderId="0" xfId="1" applyNumberFormat="1" applyFont="1" applyFill="1" applyBorder="1" applyAlignment="1" applyProtection="1"/>
    <xf numFmtId="37" fontId="0" fillId="0" borderId="0" xfId="0" applyNumberFormat="1" applyProtection="1"/>
    <xf numFmtId="0" fontId="13" fillId="0" borderId="0" xfId="75" applyProtection="1">
      <protection locked="0"/>
    </xf>
    <xf numFmtId="0" fontId="13" fillId="0" borderId="0" xfId="75" applyBorder="1" applyProtection="1">
      <protection locked="0"/>
    </xf>
    <xf numFmtId="37" fontId="13" fillId="0" borderId="0" xfId="75" applyNumberFormat="1" applyBorder="1" applyProtection="1">
      <protection locked="0"/>
    </xf>
    <xf numFmtId="0" fontId="13" fillId="0" borderId="0" xfId="75" applyAlignment="1" applyProtection="1">
      <protection locked="0"/>
    </xf>
    <xf numFmtId="0" fontId="16" fillId="0" borderId="0" xfId="75" applyFont="1" applyFill="1" applyBorder="1" applyAlignment="1" applyProtection="1">
      <alignment horizontal="left"/>
      <protection locked="0"/>
    </xf>
    <xf numFmtId="0" fontId="13" fillId="0" borderId="0" xfId="75" applyFill="1" applyBorder="1" applyProtection="1">
      <protection locked="0"/>
    </xf>
    <xf numFmtId="0" fontId="18" fillId="0" borderId="0" xfId="75" applyFont="1" applyFill="1" applyBorder="1" applyProtection="1">
      <protection locked="0"/>
    </xf>
    <xf numFmtId="0" fontId="24" fillId="0" borderId="9" xfId="75" applyFont="1" applyFill="1" applyBorder="1" applyAlignment="1" applyProtection="1">
      <alignment horizontal="center"/>
      <protection locked="0"/>
    </xf>
    <xf numFmtId="0" fontId="13" fillId="0" borderId="3" xfId="75" applyBorder="1" applyProtection="1">
      <protection locked="0"/>
    </xf>
    <xf numFmtId="0" fontId="13" fillId="0" borderId="2" xfId="75" applyBorder="1" applyProtection="1">
      <protection locked="0"/>
    </xf>
    <xf numFmtId="0" fontId="14" fillId="0" borderId="9" xfId="75" applyFont="1" applyFill="1" applyBorder="1" applyAlignment="1" applyProtection="1">
      <alignment horizontal="center"/>
      <protection locked="0"/>
    </xf>
    <xf numFmtId="0" fontId="75" fillId="0" borderId="9" xfId="75" applyFont="1" applyFill="1" applyBorder="1" applyAlignment="1" applyProtection="1">
      <alignment horizontal="center"/>
      <protection locked="0"/>
    </xf>
    <xf numFmtId="0" fontId="42" fillId="0" borderId="0" xfId="75" applyFont="1" applyBorder="1" applyProtection="1">
      <protection locked="0"/>
    </xf>
    <xf numFmtId="0" fontId="42" fillId="0" borderId="0" xfId="75" applyFont="1" applyProtection="1">
      <protection locked="0"/>
    </xf>
    <xf numFmtId="0" fontId="18" fillId="0" borderId="9" xfId="75" applyFont="1" applyBorder="1" applyProtection="1">
      <protection locked="0"/>
    </xf>
    <xf numFmtId="0" fontId="18" fillId="0" borderId="0" xfId="75" applyFont="1" applyBorder="1" applyProtection="1">
      <protection locked="0"/>
    </xf>
    <xf numFmtId="168" fontId="18" fillId="0" borderId="9" xfId="16" applyNumberFormat="1" applyFont="1" applyFill="1" applyBorder="1" applyAlignment="1" applyProtection="1">
      <alignment horizontal="right"/>
      <protection locked="0"/>
    </xf>
    <xf numFmtId="37" fontId="18" fillId="0" borderId="6" xfId="13" applyNumberFormat="1" applyFont="1" applyFill="1" applyBorder="1" applyProtection="1">
      <protection locked="0"/>
    </xf>
    <xf numFmtId="167" fontId="18" fillId="0" borderId="6" xfId="13" applyNumberFormat="1" applyFont="1" applyFill="1" applyBorder="1" applyProtection="1">
      <protection locked="0"/>
    </xf>
    <xf numFmtId="167" fontId="18" fillId="0" borderId="0" xfId="16" applyNumberFormat="1" applyFont="1" applyFill="1" applyBorder="1" applyAlignment="1" applyProtection="1">
      <alignment horizontal="right"/>
      <protection locked="0"/>
    </xf>
    <xf numFmtId="167" fontId="18" fillId="0" borderId="13" xfId="13" applyNumberFormat="1" applyFont="1" applyFill="1" applyBorder="1" applyProtection="1">
      <protection locked="0"/>
    </xf>
    <xf numFmtId="37" fontId="18" fillId="0" borderId="0" xfId="16" applyNumberFormat="1" applyFont="1" applyFill="1" applyBorder="1" applyAlignment="1" applyProtection="1">
      <alignment horizontal="right"/>
      <protection locked="0"/>
    </xf>
    <xf numFmtId="37" fontId="18" fillId="0" borderId="6"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9" fontId="18" fillId="0" borderId="0" xfId="13" applyNumberFormat="1" applyFont="1" applyFill="1" applyBorder="1" applyProtection="1">
      <protection locked="0"/>
    </xf>
    <xf numFmtId="168" fontId="18" fillId="0" borderId="9" xfId="16" applyNumberFormat="1" applyFont="1" applyFill="1" applyBorder="1" applyAlignment="1" applyProtection="1">
      <alignment horizontal="left"/>
      <protection locked="0"/>
    </xf>
    <xf numFmtId="169" fontId="18" fillId="0" borderId="0" xfId="75" applyNumberFormat="1" applyFont="1" applyBorder="1" applyAlignment="1" applyProtection="1">
      <alignment horizontal="right"/>
      <protection locked="0"/>
    </xf>
    <xf numFmtId="169" fontId="18" fillId="0" borderId="0" xfId="13" applyNumberFormat="1" applyFont="1" applyFill="1" applyBorder="1" applyAlignment="1" applyProtection="1">
      <alignment horizontal="right"/>
      <protection locked="0"/>
    </xf>
    <xf numFmtId="167" fontId="18" fillId="0" borderId="6" xfId="13" applyNumberFormat="1" applyFont="1" applyFill="1" applyBorder="1" applyAlignment="1" applyProtection="1">
      <alignment horizontal="right"/>
      <protection locked="0"/>
    </xf>
    <xf numFmtId="167" fontId="18" fillId="0" borderId="13" xfId="13" applyNumberFormat="1" applyFont="1" applyFill="1" applyBorder="1" applyAlignment="1" applyProtection="1">
      <alignment horizontal="right"/>
      <protection locked="0"/>
    </xf>
    <xf numFmtId="0" fontId="27" fillId="0" borderId="0" xfId="75" applyFont="1" applyBorder="1" applyProtection="1">
      <protection locked="0"/>
    </xf>
    <xf numFmtId="0" fontId="27" fillId="0" borderId="0" xfId="75" applyFont="1" applyProtection="1">
      <protection locked="0"/>
    </xf>
    <xf numFmtId="0" fontId="18" fillId="0" borderId="9" xfId="75" applyFont="1" applyFill="1" applyBorder="1" applyAlignment="1" applyProtection="1">
      <alignment horizontal="center"/>
      <protection locked="0"/>
    </xf>
    <xf numFmtId="167" fontId="18" fillId="0" borderId="19" xfId="13" applyNumberFormat="1" applyFont="1" applyFill="1" applyBorder="1" applyAlignment="1" applyProtection="1">
      <alignment horizontal="right"/>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Fill="1" applyBorder="1" applyProtection="1">
      <protection locked="0"/>
    </xf>
    <xf numFmtId="37" fontId="18" fillId="0" borderId="0" xfId="75" applyNumberFormat="1" applyFont="1" applyFill="1" applyBorder="1" applyProtection="1">
      <protection locked="0"/>
    </xf>
    <xf numFmtId="37" fontId="18" fillId="0" borderId="0" xfId="13" applyNumberFormat="1" applyFont="1" applyFill="1" applyBorder="1" applyProtection="1">
      <protection locked="0"/>
    </xf>
    <xf numFmtId="168" fontId="18" fillId="0" borderId="9" xfId="75" applyNumberFormat="1" applyFont="1" applyFill="1" applyBorder="1" applyProtection="1">
      <protection locked="0"/>
    </xf>
    <xf numFmtId="0" fontId="18" fillId="0" borderId="9" xfId="75" applyFont="1" applyFill="1" applyBorder="1" applyAlignment="1" applyProtection="1">
      <protection locked="0"/>
    </xf>
    <xf numFmtId="0" fontId="13" fillId="0" borderId="9" xfId="75" applyBorder="1" applyProtection="1">
      <protection locked="0"/>
    </xf>
    <xf numFmtId="37" fontId="18" fillId="0" borderId="13" xfId="75" applyNumberFormat="1" applyFont="1" applyBorder="1" applyProtection="1">
      <protection locked="0"/>
    </xf>
    <xf numFmtId="37" fontId="18" fillId="0" borderId="0" xfId="75" applyNumberFormat="1" applyFont="1" applyBorder="1" applyProtection="1">
      <protection locked="0"/>
    </xf>
    <xf numFmtId="183" fontId="74" fillId="0" borderId="9" xfId="76" applyNumberFormat="1" applyBorder="1" applyProtection="1">
      <protection locked="0"/>
    </xf>
    <xf numFmtId="169" fontId="18" fillId="0" borderId="13" xfId="76" applyNumberFormat="1" applyFont="1" applyBorder="1" applyProtection="1">
      <protection locked="0"/>
    </xf>
    <xf numFmtId="169" fontId="18" fillId="0" borderId="0" xfId="75" applyNumberFormat="1" applyFont="1" applyProtection="1">
      <protection locked="0"/>
    </xf>
    <xf numFmtId="0" fontId="13" fillId="0" borderId="0" xfId="75" applyProtection="1"/>
    <xf numFmtId="0" fontId="13" fillId="0" borderId="0" xfId="75" applyBorder="1" applyProtection="1"/>
    <xf numFmtId="0" fontId="15" fillId="0" borderId="0" xfId="75" applyFont="1" applyProtection="1"/>
    <xf numFmtId="0" fontId="16" fillId="0" borderId="0" xfId="75" applyFont="1" applyFill="1" applyBorder="1" applyAlignment="1" applyProtection="1">
      <alignment horizontal="left"/>
    </xf>
    <xf numFmtId="0" fontId="13" fillId="0" borderId="0" xfId="75" applyFill="1" applyBorder="1" applyProtection="1"/>
    <xf numFmtId="0" fontId="17" fillId="0" borderId="0" xfId="75" applyFont="1" applyFill="1" applyBorder="1" applyProtection="1"/>
    <xf numFmtId="0" fontId="18" fillId="0" borderId="0" xfId="75" applyFont="1" applyFill="1" applyBorder="1" applyProtection="1"/>
    <xf numFmtId="0" fontId="75" fillId="0" borderId="10" xfId="75" applyFont="1" applyFill="1" applyBorder="1" applyAlignment="1" applyProtection="1">
      <alignment horizontal="center"/>
    </xf>
    <xf numFmtId="0" fontId="75" fillId="0" borderId="4" xfId="75" applyFont="1" applyFill="1" applyBorder="1" applyAlignment="1" applyProtection="1">
      <alignment horizontal="center"/>
    </xf>
    <xf numFmtId="0" fontId="24" fillId="0" borderId="0" xfId="75" applyFont="1" applyFill="1" applyBorder="1" applyProtection="1"/>
    <xf numFmtId="0" fontId="20" fillId="0" borderId="0" xfId="75" applyFont="1" applyFill="1" applyBorder="1" applyProtection="1"/>
    <xf numFmtId="0" fontId="18" fillId="0" borderId="10" xfId="75" applyFont="1" applyBorder="1" applyProtection="1"/>
    <xf numFmtId="0" fontId="18" fillId="0" borderId="11" xfId="75" applyFont="1" applyBorder="1" applyProtection="1"/>
    <xf numFmtId="169" fontId="18" fillId="0" borderId="10" xfId="13" applyNumberFormat="1" applyFont="1" applyFill="1" applyBorder="1" applyProtection="1"/>
    <xf numFmtId="169" fontId="18" fillId="0" borderId="12"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9" fontId="18" fillId="0" borderId="5" xfId="13" applyNumberFormat="1" applyFont="1" applyFill="1" applyBorder="1" applyProtection="1"/>
    <xf numFmtId="168" fontId="18" fillId="0" borderId="1" xfId="16" applyNumberFormat="1" applyFont="1" applyFill="1" applyBorder="1" applyAlignment="1" applyProtection="1">
      <alignment horizontal="right"/>
    </xf>
    <xf numFmtId="168" fontId="18" fillId="0" borderId="11" xfId="16" applyNumberFormat="1" applyFont="1" applyFill="1" applyBorder="1" applyAlignment="1" applyProtection="1"/>
    <xf numFmtId="0" fontId="18" fillId="0" borderId="0" xfId="75" applyFont="1" applyFill="1" applyProtection="1"/>
    <xf numFmtId="168" fontId="18" fillId="0" borderId="4" xfId="16" applyNumberFormat="1" applyFont="1" applyFill="1" applyBorder="1" applyAlignment="1" applyProtection="1"/>
    <xf numFmtId="0" fontId="18" fillId="0" borderId="0" xfId="75" applyFont="1" applyBorder="1" applyAlignment="1" applyProtection="1">
      <alignment wrapText="1"/>
    </xf>
    <xf numFmtId="169" fontId="18" fillId="0" borderId="16" xfId="13" applyNumberFormat="1" applyFont="1" applyFill="1" applyBorder="1" applyProtection="1"/>
    <xf numFmtId="168" fontId="18" fillId="0" borderId="17" xfId="16" applyNumberFormat="1" applyFont="1" applyFill="1" applyBorder="1" applyAlignment="1" applyProtection="1">
      <alignment horizontal="right"/>
    </xf>
    <xf numFmtId="169" fontId="18" fillId="0" borderId="0" xfId="13" applyNumberFormat="1" applyFont="1" applyFill="1" applyBorder="1" applyProtection="1"/>
    <xf numFmtId="168" fontId="18" fillId="0" borderId="0" xfId="16" applyNumberFormat="1" applyFont="1" applyFill="1" applyBorder="1" applyAlignment="1" applyProtection="1">
      <alignment horizontal="right"/>
    </xf>
    <xf numFmtId="177" fontId="18" fillId="0" borderId="0" xfId="75" applyNumberFormat="1" applyFont="1" applyFill="1" applyBorder="1" applyAlignment="1" applyProtection="1">
      <alignment horizontal="right"/>
    </xf>
    <xf numFmtId="168" fontId="18" fillId="0" borderId="0" xfId="75" applyNumberFormat="1" applyFont="1" applyProtection="1"/>
    <xf numFmtId="168" fontId="18" fillId="0" borderId="0" xfId="75" applyNumberFormat="1" applyFont="1" applyFill="1" applyProtection="1"/>
    <xf numFmtId="169" fontId="18" fillId="0" borderId="0" xfId="75" applyNumberFormat="1" applyFont="1" applyFill="1" applyBorder="1" applyAlignment="1" applyProtection="1">
      <alignment horizontal="right"/>
    </xf>
    <xf numFmtId="0" fontId="18" fillId="0" borderId="0" xfId="75" applyFont="1" applyBorder="1" applyProtection="1"/>
    <xf numFmtId="168" fontId="15" fillId="0" borderId="0" xfId="77" applyNumberFormat="1" applyFont="1" applyBorder="1" applyProtection="1"/>
    <xf numFmtId="0" fontId="18" fillId="0" borderId="0" xfId="75" applyFont="1" applyProtection="1"/>
    <xf numFmtId="168" fontId="20" fillId="0" borderId="0" xfId="75" applyNumberFormat="1" applyFont="1" applyBorder="1" applyProtection="1"/>
    <xf numFmtId="0" fontId="17" fillId="0" borderId="0" xfId="75" applyFont="1" applyProtection="1"/>
    <xf numFmtId="169" fontId="18" fillId="0" borderId="10" xfId="75" applyNumberFormat="1" applyFont="1" applyFill="1" applyBorder="1" applyProtection="1"/>
    <xf numFmtId="168" fontId="18" fillId="0" borderId="11" xfId="75" applyNumberFormat="1" applyFont="1" applyFill="1" applyBorder="1" applyProtection="1"/>
    <xf numFmtId="168" fontId="18" fillId="0" borderId="11" xfId="75" applyNumberFormat="1" applyFont="1" applyFill="1" applyBorder="1" applyAlignment="1" applyProtection="1">
      <alignment horizontal="right"/>
    </xf>
    <xf numFmtId="169" fontId="18" fillId="0" borderId="5" xfId="75" applyNumberFormat="1" applyFont="1" applyFill="1" applyBorder="1" applyProtection="1"/>
    <xf numFmtId="168" fontId="18" fillId="0" borderId="1" xfId="75" applyNumberFormat="1" applyFont="1" applyFill="1" applyBorder="1" applyAlignment="1" applyProtection="1">
      <alignment horizontal="right"/>
    </xf>
    <xf numFmtId="169" fontId="18" fillId="0" borderId="0" xfId="75" applyNumberFormat="1" applyFont="1" applyFill="1" applyBorder="1" applyProtection="1"/>
    <xf numFmtId="168" fontId="18" fillId="0" borderId="0" xfId="75" applyNumberFormat="1" applyFont="1" applyFill="1" applyBorder="1" applyProtection="1"/>
    <xf numFmtId="177" fontId="18" fillId="0" borderId="0" xfId="75" applyNumberFormat="1" applyFont="1" applyProtection="1"/>
    <xf numFmtId="168" fontId="15" fillId="0" borderId="0" xfId="75" applyNumberFormat="1" applyFont="1" applyBorder="1" applyProtection="1"/>
    <xf numFmtId="169" fontId="18" fillId="0" borderId="12" xfId="75" applyNumberFormat="1" applyFont="1" applyFill="1" applyBorder="1" applyProtection="1"/>
    <xf numFmtId="168" fontId="18" fillId="0" borderId="14" xfId="75" applyNumberFormat="1" applyFont="1" applyFill="1" applyBorder="1" applyProtection="1"/>
    <xf numFmtId="168" fontId="18" fillId="0" borderId="1" xfId="75" applyNumberFormat="1" applyFont="1" applyFill="1" applyBorder="1" applyProtection="1"/>
    <xf numFmtId="169" fontId="18" fillId="0" borderId="5" xfId="76" applyNumberFormat="1" applyFont="1" applyFill="1" applyBorder="1" applyProtection="1"/>
    <xf numFmtId="168" fontId="18" fillId="0" borderId="1" xfId="76" applyNumberFormat="1" applyFont="1" applyFill="1" applyBorder="1" applyProtection="1"/>
    <xf numFmtId="37" fontId="13" fillId="0" borderId="0" xfId="75" applyNumberFormat="1" applyBorder="1" applyProtection="1"/>
    <xf numFmtId="0" fontId="13" fillId="0" borderId="0" xfId="75" applyAlignment="1" applyProtection="1"/>
    <xf numFmtId="167" fontId="13" fillId="0" borderId="0" xfId="75" applyNumberFormat="1" applyBorder="1" applyProtection="1"/>
    <xf numFmtId="171" fontId="13" fillId="0" borderId="0" xfId="7" applyNumberFormat="1" applyBorder="1" applyProtection="1"/>
    <xf numFmtId="0" fontId="13" fillId="0" borderId="6" xfId="75" applyFill="1" applyBorder="1" applyProtection="1"/>
    <xf numFmtId="0" fontId="13" fillId="0" borderId="0" xfId="75" applyBorder="1" applyAlignment="1" applyProtection="1"/>
    <xf numFmtId="0" fontId="13" fillId="0" borderId="4" xfId="75" applyBorder="1" applyProtection="1"/>
    <xf numFmtId="0" fontId="13" fillId="0" borderId="3" xfId="75" applyBorder="1" applyProtection="1"/>
    <xf numFmtId="0" fontId="13" fillId="0" borderId="2" xfId="75" applyBorder="1" applyProtection="1"/>
    <xf numFmtId="0" fontId="24" fillId="0" borderId="9" xfId="75" applyFont="1" applyFill="1" applyBorder="1" applyAlignment="1" applyProtection="1">
      <alignment horizontal="center"/>
    </xf>
    <xf numFmtId="0" fontId="24" fillId="0" borderId="0" xfId="75" applyFont="1" applyFill="1" applyBorder="1" applyAlignment="1" applyProtection="1">
      <alignment horizontal="center"/>
    </xf>
    <xf numFmtId="0" fontId="24" fillId="0" borderId="7" xfId="75" applyFont="1" applyFill="1" applyBorder="1" applyAlignment="1" applyProtection="1">
      <alignment horizontal="center"/>
    </xf>
    <xf numFmtId="0" fontId="13" fillId="0" borderId="7" xfId="75" applyBorder="1" applyProtection="1"/>
    <xf numFmtId="0" fontId="24" fillId="0" borderId="7" xfId="75" applyFont="1" applyBorder="1" applyAlignment="1" applyProtection="1">
      <alignment horizontal="center"/>
    </xf>
    <xf numFmtId="0" fontId="13" fillId="0" borderId="10" xfId="75" applyBorder="1" applyProtection="1"/>
    <xf numFmtId="0" fontId="24" fillId="0" borderId="6" xfId="75" applyFont="1" applyFill="1" applyBorder="1" applyAlignment="1" applyProtection="1">
      <alignment horizontal="center"/>
    </xf>
    <xf numFmtId="0" fontId="24" fillId="0" borderId="1" xfId="75" applyFont="1" applyFill="1" applyBorder="1" applyAlignment="1" applyProtection="1">
      <alignment horizontal="center"/>
    </xf>
    <xf numFmtId="0" fontId="24" fillId="0" borderId="5" xfId="75" applyFont="1" applyFill="1" applyBorder="1" applyAlignment="1" applyProtection="1">
      <alignment horizontal="center"/>
    </xf>
    <xf numFmtId="0" fontId="14" fillId="0" borderId="9" xfId="75" applyFont="1" applyFill="1" applyBorder="1" applyAlignment="1" applyProtection="1">
      <alignment horizontal="center"/>
    </xf>
    <xf numFmtId="0" fontId="14" fillId="0" borderId="0" xfId="75" applyFont="1" applyFill="1" applyBorder="1" applyAlignment="1" applyProtection="1">
      <alignment horizontal="center"/>
    </xf>
    <xf numFmtId="0" fontId="24" fillId="0" borderId="8" xfId="75" applyFont="1" applyFill="1" applyBorder="1" applyAlignment="1" applyProtection="1">
      <alignment horizontal="center"/>
    </xf>
    <xf numFmtId="0" fontId="17" fillId="0" borderId="3" xfId="75" applyFont="1" applyFill="1" applyBorder="1" applyAlignment="1" applyProtection="1">
      <alignment horizontal="center"/>
    </xf>
    <xf numFmtId="0" fontId="17" fillId="0" borderId="4" xfId="75" applyFont="1" applyFill="1" applyBorder="1" applyAlignment="1" applyProtection="1">
      <alignment horizontal="center"/>
    </xf>
    <xf numFmtId="0" fontId="17" fillId="0" borderId="0" xfId="75" applyFont="1" applyFill="1" applyBorder="1" applyAlignment="1" applyProtection="1">
      <alignment horizontal="center"/>
    </xf>
    <xf numFmtId="0" fontId="17" fillId="0" borderId="11" xfId="75" applyFont="1" applyFill="1" applyBorder="1" applyAlignment="1" applyProtection="1">
      <alignment horizontal="center"/>
    </xf>
    <xf numFmtId="0" fontId="17" fillId="0" borderId="10" xfId="75" applyFont="1" applyFill="1" applyBorder="1" applyAlignment="1" applyProtection="1">
      <alignment horizontal="center"/>
    </xf>
    <xf numFmtId="0" fontId="75" fillId="0" borderId="9" xfId="75" applyFont="1" applyFill="1" applyBorder="1" applyAlignment="1" applyProtection="1">
      <alignment horizontal="center"/>
    </xf>
    <xf numFmtId="183" fontId="17" fillId="0" borderId="3" xfId="29" applyFont="1" applyFill="1" applyBorder="1" applyAlignment="1" applyProtection="1">
      <alignment horizontal="center"/>
    </xf>
    <xf numFmtId="183" fontId="13" fillId="0" borderId="3" xfId="29" applyBorder="1" applyProtection="1"/>
    <xf numFmtId="183" fontId="13" fillId="0" borderId="4" xfId="29" applyBorder="1" applyProtection="1"/>
    <xf numFmtId="0" fontId="75" fillId="0" borderId="0" xfId="75" applyFont="1" applyFill="1" applyBorder="1" applyAlignment="1" applyProtection="1">
      <alignment horizontal="center"/>
    </xf>
    <xf numFmtId="0" fontId="17" fillId="0" borderId="7" xfId="75" applyFont="1" applyFill="1" applyBorder="1" applyAlignment="1" applyProtection="1">
      <alignment horizontal="center"/>
    </xf>
    <xf numFmtId="0" fontId="17" fillId="0" borderId="15" xfId="75" applyFont="1" applyFill="1" applyBorder="1" applyAlignment="1" applyProtection="1">
      <alignment horizontal="center"/>
    </xf>
    <xf numFmtId="0" fontId="17" fillId="0" borderId="9" xfId="75" applyFont="1" applyFill="1" applyBorder="1" applyAlignment="1" applyProtection="1">
      <alignment horizontal="center"/>
    </xf>
    <xf numFmtId="0" fontId="42" fillId="0" borderId="10" xfId="75" applyFont="1" applyBorder="1" applyProtection="1"/>
    <xf numFmtId="0" fontId="18" fillId="0" borderId="9" xfId="75" applyFont="1" applyBorder="1" applyProtection="1"/>
    <xf numFmtId="0" fontId="18" fillId="0" borderId="0" xfId="75" applyFont="1" applyBorder="1" applyAlignment="1" applyProtection="1"/>
    <xf numFmtId="0" fontId="18" fillId="0" borderId="11" xfId="75" applyFont="1" applyBorder="1" applyAlignment="1" applyProtection="1"/>
    <xf numFmtId="176" fontId="18" fillId="0" borderId="9" xfId="13" applyNumberFormat="1" applyFont="1" applyFill="1" applyBorder="1" applyProtection="1"/>
    <xf numFmtId="176" fontId="18" fillId="0" borderId="7" xfId="13" applyNumberFormat="1" applyFont="1" applyFill="1" applyBorder="1" applyProtection="1"/>
    <xf numFmtId="167" fontId="18" fillId="0" borderId="6" xfId="13" applyNumberFormat="1" applyFont="1" applyFill="1" applyBorder="1" applyProtection="1"/>
    <xf numFmtId="167" fontId="18" fillId="0" borderId="11" xfId="13" applyNumberFormat="1" applyFont="1" applyFill="1" applyBorder="1" applyProtection="1"/>
    <xf numFmtId="37" fontId="18" fillId="0" borderId="6" xfId="13" applyNumberFormat="1" applyFont="1" applyFill="1" applyBorder="1" applyProtection="1"/>
    <xf numFmtId="167" fontId="18" fillId="0" borderId="6" xfId="75" applyNumberFormat="1" applyFont="1" applyFill="1" applyBorder="1" applyProtection="1"/>
    <xf numFmtId="167" fontId="18" fillId="0" borderId="0" xfId="16" applyNumberFormat="1" applyFont="1" applyFill="1" applyBorder="1" applyAlignment="1" applyProtection="1">
      <alignment horizontal="right"/>
    </xf>
    <xf numFmtId="167" fontId="18" fillId="0" borderId="0" xfId="75" applyNumberFormat="1" applyFont="1" applyBorder="1" applyProtection="1"/>
    <xf numFmtId="167" fontId="18" fillId="0" borderId="0" xfId="75" applyNumberFormat="1" applyFont="1" applyProtection="1"/>
    <xf numFmtId="167" fontId="18" fillId="0" borderId="11" xfId="75" applyNumberFormat="1" applyFont="1" applyBorder="1" applyProtection="1"/>
    <xf numFmtId="167" fontId="18" fillId="0" borderId="10" xfId="75" applyNumberFormat="1" applyFont="1" applyBorder="1" applyProtection="1"/>
    <xf numFmtId="169" fontId="18" fillId="0" borderId="0" xfId="13" applyNumberFormat="1" applyFont="1" applyFill="1" applyBorder="1" applyAlignment="1" applyProtection="1"/>
    <xf numFmtId="37" fontId="18" fillId="0" borderId="9" xfId="13" applyNumberFormat="1" applyFont="1" applyFill="1" applyBorder="1" applyAlignment="1" applyProtection="1">
      <alignment horizontal="right"/>
    </xf>
    <xf numFmtId="167" fontId="18" fillId="0" borderId="14" xfId="13" applyNumberFormat="1" applyFont="1" applyFill="1" applyBorder="1" applyProtection="1"/>
    <xf numFmtId="167" fontId="18" fillId="0" borderId="13" xfId="13" applyNumberFormat="1" applyFont="1" applyFill="1" applyBorder="1" applyProtection="1"/>
    <xf numFmtId="167" fontId="18" fillId="0" borderId="12" xfId="13" applyNumberFormat="1" applyFont="1" applyFill="1" applyBorder="1" applyProtection="1"/>
    <xf numFmtId="169" fontId="18" fillId="0" borderId="13" xfId="13" applyNumberFormat="1" applyFont="1" applyFill="1" applyBorder="1" applyAlignment="1" applyProtection="1"/>
    <xf numFmtId="37" fontId="18" fillId="0" borderId="15" xfId="13" applyNumberFormat="1" applyFont="1" applyFill="1" applyBorder="1" applyAlignment="1" applyProtection="1">
      <alignment horizontal="right"/>
    </xf>
    <xf numFmtId="169" fontId="18" fillId="0" borderId="15" xfId="13" applyNumberFormat="1" applyFont="1" applyFill="1" applyBorder="1" applyProtection="1"/>
    <xf numFmtId="37" fontId="18" fillId="0" borderId="0" xfId="16" applyNumberFormat="1" applyFont="1" applyFill="1" applyBorder="1" applyAlignment="1" applyProtection="1">
      <alignment horizontal="right"/>
    </xf>
    <xf numFmtId="167" fontId="18" fillId="0" borderId="3" xfId="16" applyNumberFormat="1" applyFont="1" applyFill="1" applyBorder="1" applyAlignment="1" applyProtection="1">
      <alignment horizontal="right"/>
    </xf>
    <xf numFmtId="167" fontId="18" fillId="0" borderId="4" xfId="13" applyNumberFormat="1" applyFont="1" applyFill="1" applyBorder="1" applyProtection="1"/>
    <xf numFmtId="167" fontId="18" fillId="0" borderId="0" xfId="13" applyNumberFormat="1" applyFont="1" applyFill="1" applyBorder="1" applyProtection="1"/>
    <xf numFmtId="167" fontId="18" fillId="0" borderId="10" xfId="13" applyNumberFormat="1" applyFont="1" applyFill="1" applyBorder="1" applyProtection="1"/>
    <xf numFmtId="0" fontId="18" fillId="0" borderId="9" xfId="75" applyFont="1" applyBorder="1" applyAlignment="1" applyProtection="1">
      <alignment horizontal="right"/>
    </xf>
    <xf numFmtId="169" fontId="18" fillId="0" borderId="9" xfId="13" applyNumberFormat="1" applyFont="1" applyFill="1" applyBorder="1" applyProtection="1"/>
    <xf numFmtId="37" fontId="18" fillId="0" borderId="9" xfId="75" applyNumberFormat="1" applyFont="1" applyBorder="1" applyAlignment="1" applyProtection="1">
      <alignment horizontal="right"/>
    </xf>
    <xf numFmtId="169" fontId="18" fillId="0" borderId="9" xfId="13" applyNumberFormat="1" applyFont="1" applyFill="1" applyBorder="1" applyAlignment="1" applyProtection="1"/>
    <xf numFmtId="37" fontId="18" fillId="0" borderId="11" xfId="13" applyNumberFormat="1" applyFont="1" applyFill="1" applyBorder="1" applyAlignment="1" applyProtection="1">
      <alignment horizontal="right"/>
    </xf>
    <xf numFmtId="167" fontId="18" fillId="0" borderId="6" xfId="16" applyNumberFormat="1" applyFont="1" applyFill="1" applyBorder="1" applyAlignment="1" applyProtection="1">
      <alignment horizontal="right"/>
    </xf>
    <xf numFmtId="167" fontId="18" fillId="0" borderId="1" xfId="13" applyNumberFormat="1" applyFont="1" applyFill="1" applyBorder="1" applyProtection="1"/>
    <xf numFmtId="37" fontId="18" fillId="0" borderId="6" xfId="16" applyNumberFormat="1" applyFont="1" applyFill="1" applyBorder="1" applyAlignment="1" applyProtection="1">
      <alignment horizontal="right"/>
    </xf>
    <xf numFmtId="169" fontId="18" fillId="0" borderId="6" xfId="13" applyNumberFormat="1" applyFont="1" applyFill="1" applyBorder="1" applyAlignment="1" applyProtection="1"/>
    <xf numFmtId="37" fontId="18" fillId="0" borderId="8" xfId="75" applyNumberFormat="1" applyFont="1" applyBorder="1" applyAlignment="1" applyProtection="1">
      <alignment horizontal="right"/>
    </xf>
    <xf numFmtId="169" fontId="18" fillId="0" borderId="8" xfId="13" applyNumberFormat="1" applyFont="1" applyFill="1" applyBorder="1" applyAlignment="1" applyProtection="1"/>
    <xf numFmtId="167" fontId="18" fillId="0" borderId="9" xfId="75" applyNumberFormat="1" applyFont="1" applyBorder="1" applyProtection="1"/>
    <xf numFmtId="167" fontId="18" fillId="0" borderId="0" xfId="13" applyNumberFormat="1" applyFont="1" applyFill="1" applyBorder="1" applyAlignment="1" applyProtection="1"/>
    <xf numFmtId="167" fontId="18" fillId="0" borderId="9" xfId="13" applyNumberFormat="1" applyFont="1" applyFill="1" applyBorder="1" applyAlignment="1" applyProtection="1">
      <alignment horizontal="right"/>
    </xf>
    <xf numFmtId="167" fontId="18" fillId="0" borderId="0" xfId="13" applyNumberFormat="1" applyFont="1" applyFill="1" applyBorder="1" applyAlignment="1" applyProtection="1">
      <alignment horizontal="right"/>
    </xf>
    <xf numFmtId="167" fontId="18" fillId="0" borderId="11" xfId="13" applyNumberFormat="1" applyFont="1" applyFill="1" applyBorder="1" applyAlignment="1" applyProtection="1">
      <alignment horizontal="right"/>
    </xf>
    <xf numFmtId="167" fontId="18" fillId="0" borderId="9" xfId="75" applyNumberFormat="1" applyFont="1" applyBorder="1" applyAlignment="1" applyProtection="1">
      <alignment horizontal="right"/>
    </xf>
    <xf numFmtId="167" fontId="18" fillId="0" borderId="0" xfId="75" applyNumberFormat="1" applyFont="1" applyBorder="1" applyAlignment="1" applyProtection="1">
      <alignment horizontal="right"/>
    </xf>
    <xf numFmtId="167" fontId="18" fillId="0" borderId="9" xfId="13" applyNumberFormat="1" applyFont="1" applyFill="1" applyBorder="1" applyProtection="1"/>
    <xf numFmtId="167" fontId="18" fillId="0" borderId="9" xfId="75" applyNumberFormat="1" applyFont="1" applyFill="1" applyBorder="1" applyProtection="1"/>
    <xf numFmtId="167" fontId="18" fillId="0" borderId="0" xfId="13" applyNumberFormat="1" applyFont="1" applyProtection="1"/>
    <xf numFmtId="182" fontId="18" fillId="0" borderId="9" xfId="1" applyNumberFormat="1" applyFont="1" applyBorder="1" applyAlignment="1" applyProtection="1">
      <alignment horizontal="right"/>
    </xf>
    <xf numFmtId="167" fontId="18" fillId="0" borderId="9" xfId="75" applyNumberFormat="1" applyFont="1" applyFill="1" applyBorder="1" applyAlignment="1" applyProtection="1">
      <alignment horizontal="right"/>
    </xf>
    <xf numFmtId="167" fontId="18" fillId="0" borderId="9" xfId="13" applyNumberFormat="1" applyFont="1" applyBorder="1" applyAlignment="1" applyProtection="1">
      <alignment horizontal="right"/>
    </xf>
    <xf numFmtId="43" fontId="18" fillId="0" borderId="9" xfId="13" applyFont="1" applyBorder="1" applyAlignment="1" applyProtection="1">
      <alignment horizontal="right"/>
    </xf>
    <xf numFmtId="43" fontId="18" fillId="0" borderId="9" xfId="13" applyFont="1" applyFill="1" applyBorder="1" applyProtection="1"/>
    <xf numFmtId="167" fontId="18" fillId="0" borderId="0" xfId="75" applyNumberFormat="1" applyFont="1" applyFill="1" applyBorder="1" applyAlignment="1" applyProtection="1">
      <alignment horizontal="right"/>
    </xf>
    <xf numFmtId="167" fontId="18" fillId="0" borderId="11" xfId="75" applyNumberFormat="1" applyFont="1" applyFill="1" applyBorder="1" applyAlignment="1" applyProtection="1">
      <alignment horizontal="right"/>
    </xf>
    <xf numFmtId="167" fontId="18" fillId="0" borderId="10" xfId="75" applyNumberFormat="1" applyFont="1" applyFill="1" applyBorder="1" applyAlignment="1" applyProtection="1">
      <alignment horizontal="right"/>
    </xf>
    <xf numFmtId="169" fontId="18" fillId="0" borderId="9" xfId="75" applyNumberFormat="1" applyFont="1" applyBorder="1" applyAlignment="1" applyProtection="1">
      <alignment horizontal="right"/>
    </xf>
    <xf numFmtId="169" fontId="18" fillId="0" borderId="0" xfId="13" applyNumberFormat="1" applyFont="1" applyFill="1" applyBorder="1" applyAlignment="1" applyProtection="1">
      <alignment horizontal="right"/>
    </xf>
    <xf numFmtId="167" fontId="18" fillId="0" borderId="6" xfId="13" applyNumberFormat="1" applyFont="1" applyFill="1" applyBorder="1" applyAlignment="1" applyProtection="1">
      <alignment horizontal="right"/>
    </xf>
    <xf numFmtId="167" fontId="18" fillId="0" borderId="9" xfId="1" applyNumberFormat="1" applyFont="1" applyFill="1" applyBorder="1" applyAlignment="1" applyProtection="1">
      <alignment horizontal="right"/>
    </xf>
    <xf numFmtId="43" fontId="18" fillId="0" borderId="8" xfId="13" applyFont="1" applyBorder="1" applyAlignment="1" applyProtection="1">
      <alignment horizontal="right"/>
    </xf>
    <xf numFmtId="167" fontId="18" fillId="0" borderId="3" xfId="13" applyNumberFormat="1" applyFont="1" applyFill="1" applyBorder="1" applyProtection="1"/>
    <xf numFmtId="167" fontId="18" fillId="0" borderId="2" xfId="13" applyNumberFormat="1" applyFont="1" applyFill="1" applyBorder="1" applyProtection="1"/>
    <xf numFmtId="0" fontId="18" fillId="0" borderId="9" xfId="75" applyFont="1" applyFill="1" applyBorder="1" applyProtection="1"/>
    <xf numFmtId="182" fontId="18" fillId="0" borderId="3" xfId="1" applyNumberFormat="1" applyFont="1" applyFill="1" applyBorder="1" applyAlignment="1" applyProtection="1"/>
    <xf numFmtId="168" fontId="18" fillId="0" borderId="4" xfId="16" applyNumberFormat="1" applyFont="1" applyFill="1" applyBorder="1" applyAlignment="1" applyProtection="1">
      <alignment horizontal="right"/>
    </xf>
    <xf numFmtId="37" fontId="18" fillId="0" borderId="7" xfId="13" applyNumberFormat="1" applyFont="1" applyFill="1" applyBorder="1" applyAlignment="1" applyProtection="1">
      <alignment horizontal="right"/>
    </xf>
    <xf numFmtId="169" fontId="18" fillId="0" borderId="7" xfId="13" applyNumberFormat="1" applyFont="1" applyFill="1" applyBorder="1" applyProtection="1"/>
    <xf numFmtId="167" fontId="18" fillId="0" borderId="13" xfId="13" applyNumberFormat="1" applyFont="1" applyFill="1" applyBorder="1" applyAlignment="1" applyProtection="1">
      <alignment horizontal="right"/>
    </xf>
    <xf numFmtId="167" fontId="18" fillId="0" borderId="14" xfId="13" applyNumberFormat="1" applyFont="1" applyFill="1" applyBorder="1" applyAlignment="1" applyProtection="1">
      <alignment horizontal="right"/>
    </xf>
    <xf numFmtId="37" fontId="18" fillId="0" borderId="14" xfId="13" applyNumberFormat="1" applyFont="1" applyFill="1" applyBorder="1" applyAlignment="1" applyProtection="1">
      <alignment horizontal="right"/>
    </xf>
    <xf numFmtId="169" fontId="18" fillId="0" borderId="17" xfId="13" applyNumberFormat="1" applyFont="1" applyFill="1" applyBorder="1" applyProtection="1"/>
    <xf numFmtId="0" fontId="27" fillId="0" borderId="0" xfId="75" applyFont="1" applyBorder="1" applyProtection="1"/>
    <xf numFmtId="167" fontId="18" fillId="0" borderId="0" xfId="13" applyNumberFormat="1" applyFont="1" applyFill="1" applyBorder="1" applyAlignment="1" applyProtection="1">
      <alignment horizontal="center"/>
    </xf>
    <xf numFmtId="167" fontId="18" fillId="0" borderId="11" xfId="13" applyNumberFormat="1" applyFont="1" applyFill="1" applyBorder="1" applyAlignment="1" applyProtection="1">
      <alignment horizontal="center"/>
    </xf>
    <xf numFmtId="0" fontId="18" fillId="0" borderId="9" xfId="75" applyFont="1" applyFill="1" applyBorder="1" applyAlignment="1" applyProtection="1">
      <alignment horizontal="center"/>
    </xf>
    <xf numFmtId="0" fontId="18" fillId="0" borderId="0" xfId="75" applyFont="1" applyBorder="1" applyAlignment="1" applyProtection="1">
      <alignment horizontal="center"/>
    </xf>
    <xf numFmtId="37" fontId="18" fillId="0" borderId="8" xfId="13" applyNumberFormat="1" applyFont="1" applyFill="1" applyBorder="1" applyAlignment="1" applyProtection="1">
      <alignment horizontal="right"/>
    </xf>
    <xf numFmtId="37" fontId="18" fillId="0" borderId="9" xfId="13" applyNumberFormat="1" applyFont="1" applyFill="1" applyBorder="1" applyAlignment="1" applyProtection="1">
      <alignment horizontal="center"/>
    </xf>
    <xf numFmtId="169" fontId="18" fillId="0" borderId="9" xfId="13" applyNumberFormat="1" applyFont="1" applyFill="1" applyBorder="1" applyAlignment="1" applyProtection="1">
      <alignment horizontal="right"/>
    </xf>
    <xf numFmtId="167" fontId="18" fillId="0" borderId="19" xfId="13" applyNumberFormat="1" applyFont="1" applyFill="1" applyBorder="1" applyAlignment="1" applyProtection="1">
      <alignment horizontal="right"/>
    </xf>
    <xf numFmtId="167" fontId="18" fillId="0" borderId="17" xfId="13" applyNumberFormat="1" applyFont="1" applyFill="1" applyBorder="1" applyAlignment="1" applyProtection="1">
      <alignment horizontal="right"/>
    </xf>
    <xf numFmtId="167" fontId="18" fillId="0" borderId="19" xfId="13" applyNumberFormat="1" applyFont="1" applyFill="1" applyBorder="1" applyAlignment="1" applyProtection="1">
      <alignment horizontal="center"/>
    </xf>
    <xf numFmtId="167" fontId="18" fillId="0" borderId="17" xfId="13" applyNumberFormat="1" applyFont="1" applyFill="1" applyBorder="1" applyAlignment="1" applyProtection="1">
      <alignment horizontal="center"/>
    </xf>
    <xf numFmtId="37" fontId="18" fillId="0" borderId="18" xfId="13" applyNumberFormat="1" applyFont="1" applyFill="1" applyBorder="1" applyAlignment="1" applyProtection="1">
      <alignment horizontal="right"/>
    </xf>
    <xf numFmtId="37" fontId="18" fillId="0" borderId="17" xfId="13" applyNumberFormat="1" applyFont="1" applyFill="1" applyBorder="1" applyAlignment="1" applyProtection="1">
      <alignment horizontal="right"/>
    </xf>
    <xf numFmtId="169" fontId="18" fillId="0" borderId="18" xfId="13" applyNumberFormat="1" applyFont="1" applyFill="1" applyBorder="1" applyProtection="1"/>
    <xf numFmtId="0" fontId="18" fillId="0" borderId="0" xfId="16" applyNumberFormat="1" applyFont="1" applyFill="1" applyBorder="1" applyAlignment="1" applyProtection="1">
      <alignment horizontal="right"/>
    </xf>
    <xf numFmtId="170" fontId="18" fillId="0" borderId="0" xfId="75" applyNumberFormat="1" applyFont="1" applyFill="1" applyBorder="1" applyProtection="1"/>
    <xf numFmtId="168" fontId="18" fillId="0" borderId="0" xfId="75" applyNumberFormat="1" applyFont="1" applyBorder="1" applyProtection="1"/>
    <xf numFmtId="168" fontId="18" fillId="0" borderId="0" xfId="16" applyNumberFormat="1" applyFont="1" applyFill="1" applyBorder="1" applyProtection="1"/>
    <xf numFmtId="168" fontId="18" fillId="0" borderId="0" xfId="16" applyNumberFormat="1" applyFont="1" applyFill="1" applyProtection="1"/>
    <xf numFmtId="177" fontId="18" fillId="0" borderId="0" xfId="75" applyNumberFormat="1" applyFont="1" applyFill="1" applyBorder="1" applyAlignment="1" applyProtection="1">
      <alignment horizontal="center"/>
    </xf>
    <xf numFmtId="0" fontId="18" fillId="0" borderId="0" xfId="75" applyFont="1" applyFill="1" applyBorder="1" applyAlignment="1" applyProtection="1">
      <alignment horizontal="right"/>
    </xf>
    <xf numFmtId="0" fontId="18" fillId="0" borderId="0" xfId="75" applyFont="1" applyBorder="1" applyAlignment="1" applyProtection="1">
      <alignment horizontal="right"/>
    </xf>
    <xf numFmtId="171" fontId="18" fillId="0" borderId="0" xfId="16" applyNumberFormat="1" applyFont="1" applyFill="1" applyProtection="1"/>
    <xf numFmtId="181" fontId="18" fillId="0" borderId="0" xfId="75" applyNumberFormat="1" applyFont="1" applyFill="1" applyProtection="1"/>
    <xf numFmtId="170" fontId="18" fillId="0" borderId="0" xfId="75" applyNumberFormat="1" applyFont="1" applyFill="1" applyProtection="1"/>
    <xf numFmtId="0" fontId="18" fillId="0" borderId="6" xfId="75" applyFont="1" applyBorder="1" applyProtection="1"/>
    <xf numFmtId="0" fontId="18" fillId="0" borderId="2" xfId="75" applyFont="1" applyBorder="1" applyProtection="1"/>
    <xf numFmtId="0" fontId="18" fillId="0" borderId="7" xfId="75" applyFont="1" applyBorder="1" applyProtection="1"/>
    <xf numFmtId="0" fontId="18" fillId="0" borderId="0" xfId="75" applyFont="1" applyFill="1" applyBorder="1" applyAlignment="1" applyProtection="1">
      <alignment horizontal="center"/>
    </xf>
    <xf numFmtId="37" fontId="18" fillId="0" borderId="0" xfId="75" applyNumberFormat="1" applyFont="1" applyFill="1" applyBorder="1" applyProtection="1"/>
    <xf numFmtId="37" fontId="18" fillId="0" borderId="11" xfId="75" applyNumberFormat="1" applyFont="1" applyBorder="1" applyProtection="1"/>
    <xf numFmtId="37" fontId="18" fillId="0" borderId="3" xfId="75" applyNumberFormat="1" applyFont="1" applyFill="1" applyBorder="1" applyProtection="1"/>
    <xf numFmtId="37" fontId="18" fillId="0" borderId="0" xfId="13" applyNumberFormat="1" applyFont="1" applyFill="1" applyBorder="1" applyProtection="1"/>
    <xf numFmtId="37" fontId="18" fillId="0" borderId="2" xfId="13" applyNumberFormat="1" applyFont="1" applyFill="1" applyBorder="1" applyProtection="1"/>
    <xf numFmtId="37" fontId="18" fillId="0" borderId="11" xfId="13" applyNumberFormat="1" applyFont="1" applyFill="1" applyBorder="1" applyProtection="1"/>
    <xf numFmtId="37" fontId="18" fillId="0" borderId="4" xfId="13" applyNumberFormat="1" applyFont="1" applyFill="1" applyBorder="1" applyProtection="1"/>
    <xf numFmtId="168" fontId="18" fillId="0" borderId="4" xfId="75" applyNumberFormat="1" applyFont="1" applyFill="1" applyBorder="1" applyAlignment="1" applyProtection="1"/>
    <xf numFmtId="37" fontId="18" fillId="0" borderId="9" xfId="75" applyNumberFormat="1" applyFont="1" applyBorder="1" applyProtection="1"/>
    <xf numFmtId="37" fontId="18" fillId="0" borderId="7" xfId="13" applyNumberFormat="1" applyFont="1" applyFill="1" applyBorder="1" applyProtection="1"/>
    <xf numFmtId="37" fontId="18" fillId="0" borderId="10" xfId="13" applyNumberFormat="1" applyFont="1" applyFill="1" applyBorder="1" applyProtection="1"/>
    <xf numFmtId="169" fontId="18" fillId="0" borderId="0" xfId="16" applyNumberFormat="1" applyFont="1" applyFill="1" applyBorder="1" applyAlignment="1" applyProtection="1">
      <alignment horizontal="right"/>
    </xf>
    <xf numFmtId="182" fontId="18" fillId="0" borderId="0" xfId="1" applyNumberFormat="1" applyFont="1" applyFill="1" applyBorder="1" applyAlignment="1" applyProtection="1"/>
    <xf numFmtId="168" fontId="18" fillId="0" borderId="11" xfId="75" applyNumberFormat="1" applyFont="1" applyFill="1" applyBorder="1" applyAlignment="1" applyProtection="1"/>
    <xf numFmtId="37" fontId="18" fillId="0" borderId="9" xfId="13" applyNumberFormat="1" applyFont="1" applyFill="1" applyBorder="1" applyProtection="1"/>
    <xf numFmtId="37" fontId="18" fillId="0" borderId="5" xfId="13" applyNumberFormat="1" applyFont="1" applyFill="1" applyBorder="1" applyProtection="1"/>
    <xf numFmtId="37" fontId="18" fillId="0" borderId="8" xfId="13" applyNumberFormat="1" applyFont="1" applyFill="1" applyBorder="1" applyProtection="1"/>
    <xf numFmtId="169" fontId="18" fillId="0" borderId="8" xfId="13" applyNumberFormat="1" applyFont="1" applyFill="1" applyBorder="1" applyProtection="1"/>
    <xf numFmtId="37" fontId="18" fillId="0" borderId="6" xfId="75" applyNumberFormat="1" applyFont="1" applyFill="1" applyBorder="1" applyProtection="1"/>
    <xf numFmtId="37" fontId="18" fillId="0" borderId="1" xfId="75" applyNumberFormat="1" applyFont="1" applyBorder="1" applyProtection="1"/>
    <xf numFmtId="37" fontId="18" fillId="0" borderId="1" xfId="13" applyNumberFormat="1" applyFont="1" applyFill="1" applyBorder="1" applyProtection="1"/>
    <xf numFmtId="182" fontId="18" fillId="0" borderId="6" xfId="1" applyNumberFormat="1" applyFont="1" applyFill="1" applyBorder="1" applyAlignment="1" applyProtection="1"/>
    <xf numFmtId="37" fontId="18" fillId="0" borderId="8" xfId="75" applyNumberFormat="1" applyFont="1" applyBorder="1" applyProtection="1"/>
    <xf numFmtId="169" fontId="18" fillId="0" borderId="0" xfId="75" applyNumberFormat="1" applyFont="1" applyFill="1" applyBorder="1" applyAlignment="1" applyProtection="1"/>
    <xf numFmtId="168" fontId="18" fillId="0" borderId="0" xfId="75" applyNumberFormat="1" applyFont="1" applyFill="1" applyBorder="1" applyAlignment="1" applyProtection="1"/>
    <xf numFmtId="37" fontId="18" fillId="0" borderId="11" xfId="75" applyNumberFormat="1" applyFont="1" applyFill="1" applyBorder="1" applyProtection="1"/>
    <xf numFmtId="37" fontId="18" fillId="0" borderId="10" xfId="75" applyNumberFormat="1" applyFont="1" applyFill="1" applyBorder="1" applyProtection="1"/>
    <xf numFmtId="37" fontId="18" fillId="0" borderId="10" xfId="75" applyNumberFormat="1" applyFont="1" applyBorder="1" applyProtection="1"/>
    <xf numFmtId="37" fontId="18" fillId="0" borderId="4" xfId="75" applyNumberFormat="1" applyFont="1" applyFill="1" applyBorder="1" applyProtection="1"/>
    <xf numFmtId="182" fontId="18" fillId="0" borderId="3" xfId="13" applyNumberFormat="1" applyFont="1" applyFill="1" applyBorder="1" applyAlignment="1" applyProtection="1"/>
    <xf numFmtId="37" fontId="18" fillId="0" borderId="7" xfId="75" applyNumberFormat="1" applyFont="1" applyFill="1" applyBorder="1" applyProtection="1"/>
    <xf numFmtId="182" fontId="18" fillId="0" borderId="0" xfId="13" applyNumberFormat="1" applyFont="1" applyFill="1" applyBorder="1" applyAlignment="1" applyProtection="1"/>
    <xf numFmtId="37" fontId="18" fillId="0" borderId="9" xfId="75" applyNumberFormat="1" applyFont="1" applyFill="1" applyBorder="1" applyProtection="1"/>
    <xf numFmtId="182" fontId="18" fillId="0" borderId="0" xfId="13" applyNumberFormat="1" applyFont="1" applyBorder="1" applyAlignment="1" applyProtection="1"/>
    <xf numFmtId="182" fontId="18" fillId="0" borderId="9" xfId="13" applyNumberFormat="1" applyFont="1" applyFill="1" applyBorder="1" applyProtection="1"/>
    <xf numFmtId="182" fontId="18" fillId="0" borderId="0" xfId="13" applyNumberFormat="1" applyFont="1" applyFill="1" applyBorder="1" applyProtection="1"/>
    <xf numFmtId="43" fontId="18" fillId="0" borderId="0" xfId="13" applyFont="1" applyFill="1" applyBorder="1" applyProtection="1"/>
    <xf numFmtId="182" fontId="18" fillId="0" borderId="0" xfId="1" applyNumberFormat="1" applyFont="1" applyBorder="1" applyAlignment="1" applyProtection="1"/>
    <xf numFmtId="182" fontId="18" fillId="0" borderId="6" xfId="13" applyNumberFormat="1" applyFont="1" applyFill="1" applyBorder="1" applyProtection="1"/>
    <xf numFmtId="43" fontId="18" fillId="0" borderId="6" xfId="13" applyFont="1" applyFill="1" applyBorder="1" applyProtection="1"/>
    <xf numFmtId="43" fontId="18" fillId="0" borderId="10" xfId="13" applyFont="1" applyBorder="1" applyProtection="1"/>
    <xf numFmtId="43" fontId="18" fillId="0" borderId="1" xfId="13" applyFont="1" applyFill="1" applyBorder="1" applyProtection="1"/>
    <xf numFmtId="37" fontId="18" fillId="0" borderId="1" xfId="75" applyNumberFormat="1" applyFont="1" applyFill="1" applyBorder="1" applyProtection="1"/>
    <xf numFmtId="37" fontId="18" fillId="0" borderId="8" xfId="75" applyNumberFormat="1" applyFont="1" applyFill="1" applyBorder="1" applyProtection="1"/>
    <xf numFmtId="37" fontId="18" fillId="0" borderId="13" xfId="75" applyNumberFormat="1" applyFont="1" applyBorder="1" applyProtection="1"/>
    <xf numFmtId="37" fontId="18" fillId="0" borderId="14" xfId="75" applyNumberFormat="1" applyFont="1" applyBorder="1" applyProtection="1"/>
    <xf numFmtId="37" fontId="18" fillId="0" borderId="12" xfId="75" applyNumberFormat="1" applyFont="1" applyBorder="1" applyProtection="1"/>
    <xf numFmtId="0" fontId="13" fillId="0" borderId="9" xfId="75" applyBorder="1" applyProtection="1"/>
    <xf numFmtId="182" fontId="18" fillId="0" borderId="13" xfId="13" applyNumberFormat="1" applyFont="1" applyBorder="1" applyAlignment="1" applyProtection="1"/>
    <xf numFmtId="168" fontId="18" fillId="0" borderId="14" xfId="75" applyNumberFormat="1" applyFont="1" applyFill="1" applyBorder="1" applyAlignment="1" applyProtection="1"/>
    <xf numFmtId="169" fontId="18" fillId="0" borderId="15" xfId="75" applyNumberFormat="1" applyFont="1" applyBorder="1" applyProtection="1"/>
    <xf numFmtId="169" fontId="18" fillId="0" borderId="14" xfId="75" applyNumberFormat="1" applyFont="1" applyBorder="1" applyProtection="1"/>
    <xf numFmtId="37" fontId="18" fillId="0" borderId="6" xfId="75" applyNumberFormat="1" applyFont="1" applyBorder="1" applyProtection="1"/>
    <xf numFmtId="37" fontId="18" fillId="0" borderId="0" xfId="75" applyNumberFormat="1" applyFont="1" applyBorder="1" applyProtection="1"/>
    <xf numFmtId="37" fontId="18" fillId="0" borderId="5" xfId="75" applyNumberFormat="1" applyFont="1" applyBorder="1" applyProtection="1"/>
    <xf numFmtId="182" fontId="18" fillId="0" borderId="6" xfId="13" applyNumberFormat="1" applyFont="1" applyBorder="1" applyAlignment="1" applyProtection="1"/>
    <xf numFmtId="168" fontId="18" fillId="0" borderId="1" xfId="75" applyNumberFormat="1" applyFont="1" applyFill="1" applyBorder="1" applyAlignment="1" applyProtection="1"/>
    <xf numFmtId="169" fontId="18" fillId="0" borderId="8" xfId="75" applyNumberFormat="1" applyFont="1" applyBorder="1" applyProtection="1"/>
    <xf numFmtId="169" fontId="18" fillId="0" borderId="1" xfId="75" applyNumberFormat="1" applyFont="1" applyBorder="1" applyProtection="1"/>
    <xf numFmtId="169" fontId="18" fillId="0" borderId="0" xfId="75" applyNumberFormat="1" applyFont="1" applyBorder="1" applyProtection="1"/>
    <xf numFmtId="169" fontId="18" fillId="0" borderId="13" xfId="76" applyNumberFormat="1" applyFont="1" applyBorder="1" applyProtection="1"/>
    <xf numFmtId="169" fontId="18" fillId="0" borderId="1" xfId="76" applyNumberFormat="1" applyFont="1" applyBorder="1" applyProtection="1"/>
    <xf numFmtId="37" fontId="18" fillId="0" borderId="5" xfId="76" applyNumberFormat="1" applyFont="1" applyBorder="1" applyProtection="1"/>
    <xf numFmtId="37" fontId="18" fillId="0" borderId="6" xfId="76" applyNumberFormat="1" applyFont="1" applyBorder="1" applyProtection="1"/>
    <xf numFmtId="37" fontId="18" fillId="0" borderId="1" xfId="76" applyNumberFormat="1" applyFont="1" applyBorder="1" applyProtection="1"/>
    <xf numFmtId="37" fontId="18" fillId="0" borderId="5" xfId="76" applyNumberFormat="1" applyFont="1" applyBorder="1" applyAlignment="1" applyProtection="1">
      <alignment horizontal="center"/>
    </xf>
    <xf numFmtId="37" fontId="18" fillId="0" borderId="6" xfId="76" applyNumberFormat="1" applyFont="1" applyBorder="1" applyAlignment="1" applyProtection="1">
      <alignment horizontal="center"/>
    </xf>
    <xf numFmtId="37" fontId="18" fillId="0" borderId="1" xfId="76" applyNumberFormat="1" applyFont="1" applyBorder="1" applyAlignment="1" applyProtection="1">
      <alignment horizontal="center"/>
    </xf>
    <xf numFmtId="37" fontId="18" fillId="0" borderId="0" xfId="76" applyNumberFormat="1" applyFont="1" applyBorder="1" applyAlignment="1" applyProtection="1">
      <alignment horizontal="center"/>
    </xf>
    <xf numFmtId="183" fontId="74" fillId="0" borderId="0" xfId="76" applyNumberFormat="1" applyFill="1" applyBorder="1" applyAlignment="1" applyProtection="1">
      <alignment horizontal="center"/>
    </xf>
    <xf numFmtId="183" fontId="74" fillId="0" borderId="9" xfId="76" applyNumberFormat="1" applyBorder="1" applyAlignment="1" applyProtection="1">
      <alignment horizontal="center"/>
    </xf>
    <xf numFmtId="168" fontId="18" fillId="0" borderId="1" xfId="76" applyNumberFormat="1" applyFont="1" applyFill="1" applyBorder="1" applyAlignment="1" applyProtection="1">
      <alignment horizontal="right"/>
    </xf>
    <xf numFmtId="183" fontId="74" fillId="0" borderId="0" xfId="76" applyNumberFormat="1" applyAlignment="1" applyProtection="1">
      <alignment horizontal="center"/>
    </xf>
    <xf numFmtId="182" fontId="18" fillId="0" borderId="8" xfId="1" applyNumberFormat="1" applyFont="1" applyBorder="1" applyAlignment="1" applyProtection="1">
      <alignment horizontal="center"/>
    </xf>
    <xf numFmtId="37" fontId="18" fillId="0" borderId="8" xfId="76" applyNumberFormat="1" applyFont="1" applyBorder="1" applyAlignment="1" applyProtection="1">
      <alignment horizontal="center"/>
    </xf>
    <xf numFmtId="169" fontId="18" fillId="0" borderId="0" xfId="76" applyNumberFormat="1" applyFont="1" applyBorder="1" applyProtection="1"/>
    <xf numFmtId="168" fontId="18" fillId="0" borderId="0" xfId="76" applyNumberFormat="1" applyFont="1" applyProtection="1"/>
    <xf numFmtId="183" fontId="74" fillId="0" borderId="0" xfId="76" applyNumberFormat="1" applyProtection="1"/>
    <xf numFmtId="169" fontId="13" fillId="0" borderId="0" xfId="75" applyNumberFormat="1" applyBorder="1" applyProtection="1"/>
    <xf numFmtId="37" fontId="13" fillId="0" borderId="0" xfId="75" applyNumberFormat="1" applyBorder="1" applyAlignment="1" applyProtection="1"/>
    <xf numFmtId="37" fontId="13" fillId="0" borderId="0" xfId="75" applyNumberFormat="1" applyFill="1" applyBorder="1" applyProtection="1"/>
    <xf numFmtId="169" fontId="18" fillId="0" borderId="0" xfId="75" applyNumberFormat="1" applyFont="1" applyProtection="1"/>
    <xf numFmtId="169" fontId="18" fillId="0" borderId="0" xfId="75" applyNumberFormat="1" applyFont="1" applyAlignment="1" applyProtection="1"/>
    <xf numFmtId="170" fontId="18" fillId="0" borderId="0" xfId="13" applyNumberFormat="1" applyFont="1" applyFill="1" applyBorder="1" applyProtection="1"/>
    <xf numFmtId="170" fontId="13" fillId="0" borderId="0" xfId="75" applyNumberFormat="1" applyFill="1" applyBorder="1" applyProtection="1"/>
    <xf numFmtId="3" fontId="13" fillId="0" borderId="0" xfId="75" applyNumberFormat="1" applyBorder="1" applyProtection="1"/>
    <xf numFmtId="37" fontId="13" fillId="0" borderId="0" xfId="75" applyNumberFormat="1" applyProtection="1"/>
    <xf numFmtId="39" fontId="18" fillId="0" borderId="0" xfId="75" applyNumberFormat="1" applyFont="1" applyFill="1" applyBorder="1" applyProtection="1"/>
    <xf numFmtId="175" fontId="18" fillId="0" borderId="0" xfId="75" applyNumberFormat="1" applyFont="1" applyFill="1" applyBorder="1" applyAlignment="1" applyProtection="1">
      <alignment horizontal="right"/>
    </xf>
    <xf numFmtId="172" fontId="18" fillId="0" borderId="0" xfId="75" applyNumberFormat="1" applyFont="1" applyFill="1" applyBorder="1" applyProtection="1"/>
    <xf numFmtId="170" fontId="18" fillId="0" borderId="0" xfId="75" applyNumberFormat="1" applyFont="1" applyFill="1" applyBorder="1" applyAlignment="1" applyProtection="1">
      <alignment horizontal="right"/>
    </xf>
    <xf numFmtId="171" fontId="18" fillId="0" borderId="0" xfId="16" applyNumberFormat="1" applyFont="1" applyFill="1" applyBorder="1" applyProtection="1"/>
    <xf numFmtId="173" fontId="18" fillId="0" borderId="0" xfId="75" applyNumberFormat="1" applyFont="1" applyFill="1" applyBorder="1" applyProtection="1"/>
    <xf numFmtId="0" fontId="18" fillId="0" borderId="3" xfId="75" applyFont="1" applyBorder="1" applyProtection="1">
      <protection locked="0"/>
    </xf>
    <xf numFmtId="37" fontId="18" fillId="0" borderId="13" xfId="13" applyNumberFormat="1" applyFont="1" applyFill="1" applyBorder="1" applyProtection="1">
      <protection locked="0"/>
    </xf>
    <xf numFmtId="169" fontId="18" fillId="0" borderId="10" xfId="1" applyNumberFormat="1" applyFont="1" applyFill="1" applyBorder="1" applyAlignment="1" applyProtection="1">
      <alignment horizontal="right"/>
      <protection locked="0"/>
    </xf>
    <xf numFmtId="169" fontId="18" fillId="0" borderId="5" xfId="1" applyNumberFormat="1" applyFont="1" applyFill="1" applyBorder="1" applyAlignment="1" applyProtection="1">
      <alignment horizontal="right"/>
      <protection locked="0"/>
    </xf>
    <xf numFmtId="169" fontId="18" fillId="0" borderId="13" xfId="13" applyNumberFormat="1" applyFont="1" applyFill="1" applyBorder="1" applyAlignment="1" applyProtection="1">
      <alignment horizontal="right"/>
      <protection locked="0"/>
    </xf>
    <xf numFmtId="183" fontId="74" fillId="0" borderId="9" xfId="157" applyNumberFormat="1" applyBorder="1" applyProtection="1">
      <protection locked="0"/>
    </xf>
    <xf numFmtId="169" fontId="18" fillId="0" borderId="13" xfId="157" applyNumberFormat="1" applyFont="1" applyBorder="1" applyProtection="1">
      <protection locked="0"/>
    </xf>
    <xf numFmtId="183" fontId="15" fillId="0" borderId="0" xfId="77" applyFont="1" applyProtection="1"/>
    <xf numFmtId="183" fontId="18" fillId="0" borderId="0" xfId="157" applyNumberFormat="1" applyFont="1" applyFill="1" applyBorder="1" applyProtection="1"/>
    <xf numFmtId="169" fontId="13" fillId="0" borderId="0" xfId="75" applyNumberFormat="1" applyProtection="1"/>
    <xf numFmtId="0" fontId="18" fillId="0" borderId="3" xfId="75" applyFont="1" applyBorder="1" applyProtection="1"/>
    <xf numFmtId="0" fontId="18" fillId="0" borderId="4" xfId="75" applyFont="1" applyBorder="1" applyProtection="1"/>
    <xf numFmtId="0" fontId="24" fillId="0" borderId="2" xfId="75" applyFont="1" applyBorder="1" applyAlignment="1" applyProtection="1">
      <alignment horizontal="center"/>
    </xf>
    <xf numFmtId="176" fontId="18" fillId="0" borderId="2" xfId="13" applyNumberFormat="1" applyFont="1" applyFill="1" applyBorder="1" applyProtection="1"/>
    <xf numFmtId="169" fontId="18" fillId="0" borderId="0" xfId="75" applyNumberFormat="1" applyFont="1" applyFill="1" applyProtection="1"/>
    <xf numFmtId="169" fontId="18" fillId="0" borderId="11" xfId="75" applyNumberFormat="1" applyFont="1" applyFill="1" applyBorder="1" applyProtection="1"/>
    <xf numFmtId="37" fontId="18" fillId="0" borderId="10" xfId="77" applyNumberFormat="1" applyFont="1" applyFill="1" applyBorder="1" applyAlignment="1" applyProtection="1">
      <alignment horizontal="right"/>
    </xf>
    <xf numFmtId="176" fontId="18" fillId="0" borderId="10" xfId="13" applyNumberFormat="1" applyFont="1" applyFill="1" applyBorder="1" applyProtection="1"/>
    <xf numFmtId="37" fontId="18" fillId="0" borderId="13" xfId="13" applyNumberFormat="1" applyFont="1" applyFill="1" applyBorder="1" applyProtection="1"/>
    <xf numFmtId="37" fontId="18" fillId="0" borderId="14" xfId="13" applyNumberFormat="1" applyFont="1" applyFill="1" applyBorder="1" applyProtection="1"/>
    <xf numFmtId="37" fontId="18" fillId="0" borderId="12" xfId="13" applyNumberFormat="1" applyFont="1" applyFill="1" applyBorder="1" applyProtection="1"/>
    <xf numFmtId="37" fontId="18" fillId="0" borderId="3" xfId="16" applyNumberFormat="1" applyFont="1" applyFill="1" applyBorder="1" applyAlignment="1" applyProtection="1">
      <alignment horizontal="right"/>
    </xf>
    <xf numFmtId="0" fontId="18" fillId="0" borderId="9" xfId="75" applyFont="1" applyFill="1" applyBorder="1" applyAlignment="1" applyProtection="1">
      <alignment horizontal="right"/>
    </xf>
    <xf numFmtId="169" fontId="18" fillId="0" borderId="11" xfId="13" applyNumberFormat="1" applyFont="1" applyFill="1" applyBorder="1" applyAlignment="1" applyProtection="1">
      <alignment horizontal="right"/>
    </xf>
    <xf numFmtId="169" fontId="18" fillId="0" borderId="1" xfId="1" applyNumberFormat="1" applyFont="1" applyFill="1" applyBorder="1" applyAlignment="1" applyProtection="1">
      <alignment horizontal="right"/>
    </xf>
    <xf numFmtId="43" fontId="18" fillId="0" borderId="0" xfId="13" applyFont="1" applyFill="1" applyBorder="1" applyAlignment="1" applyProtection="1">
      <alignment horizontal="right"/>
    </xf>
    <xf numFmtId="43" fontId="18" fillId="0" borderId="6" xfId="13" applyFont="1" applyFill="1" applyBorder="1" applyAlignment="1" applyProtection="1">
      <alignment horizontal="right"/>
    </xf>
    <xf numFmtId="43" fontId="18" fillId="0" borderId="1" xfId="13" applyFont="1" applyFill="1" applyBorder="1" applyAlignment="1" applyProtection="1">
      <alignment horizontal="right"/>
    </xf>
    <xf numFmtId="169" fontId="18" fillId="0" borderId="5" xfId="75" applyNumberFormat="1" applyFont="1" applyFill="1" applyBorder="1" applyAlignment="1" applyProtection="1">
      <alignment horizontal="right"/>
    </xf>
    <xf numFmtId="169" fontId="18" fillId="0" borderId="10" xfId="75" applyNumberFormat="1" applyFont="1" applyFill="1" applyBorder="1" applyAlignment="1" applyProtection="1">
      <alignment horizontal="right"/>
    </xf>
    <xf numFmtId="169" fontId="18" fillId="0" borderId="11" xfId="75" applyNumberFormat="1" applyFont="1" applyFill="1" applyBorder="1" applyAlignment="1" applyProtection="1">
      <alignment horizontal="right"/>
    </xf>
    <xf numFmtId="169" fontId="18" fillId="0" borderId="9" xfId="75" applyNumberFormat="1" applyFont="1" applyFill="1" applyBorder="1" applyAlignment="1" applyProtection="1">
      <alignment horizontal="right"/>
    </xf>
    <xf numFmtId="169" fontId="18" fillId="0" borderId="9" xfId="75" applyNumberFormat="1" applyFont="1" applyFill="1" applyBorder="1" applyProtection="1"/>
    <xf numFmtId="43" fontId="18" fillId="0" borderId="11" xfId="13" applyFont="1" applyFill="1" applyBorder="1" applyAlignment="1" applyProtection="1">
      <alignment horizontal="right"/>
    </xf>
    <xf numFmtId="43" fontId="18" fillId="0" borderId="11" xfId="13" applyFont="1" applyFill="1" applyBorder="1" applyProtection="1"/>
    <xf numFmtId="43" fontId="18" fillId="0" borderId="10" xfId="13" applyFont="1" applyFill="1" applyBorder="1" applyProtection="1"/>
    <xf numFmtId="180" fontId="18" fillId="0" borderId="0" xfId="13" applyNumberFormat="1" applyFont="1" applyFill="1" applyBorder="1" applyAlignment="1" applyProtection="1">
      <alignment horizontal="right"/>
    </xf>
    <xf numFmtId="180" fontId="18" fillId="0" borderId="0" xfId="13" applyNumberFormat="1" applyFont="1" applyFill="1" applyBorder="1" applyAlignment="1" applyProtection="1"/>
    <xf numFmtId="43" fontId="18" fillId="0" borderId="0" xfId="13" applyFont="1" applyFill="1" applyProtection="1"/>
    <xf numFmtId="37" fontId="18" fillId="0" borderId="3" xfId="13" applyNumberFormat="1" applyFont="1" applyFill="1" applyBorder="1" applyProtection="1"/>
    <xf numFmtId="37" fontId="18" fillId="0" borderId="3" xfId="13" applyNumberFormat="1" applyFont="1" applyFill="1" applyBorder="1" applyAlignment="1" applyProtection="1"/>
    <xf numFmtId="169" fontId="18" fillId="0" borderId="19" xfId="13" applyNumberFormat="1" applyFont="1" applyFill="1" applyBorder="1" applyProtection="1"/>
    <xf numFmtId="0" fontId="27" fillId="0" borderId="10" xfId="75" applyFont="1" applyBorder="1" applyProtection="1"/>
    <xf numFmtId="169" fontId="18" fillId="0" borderId="10" xfId="1" applyNumberFormat="1" applyFont="1" applyFill="1" applyBorder="1" applyAlignment="1" applyProtection="1">
      <alignment horizontal="right"/>
    </xf>
    <xf numFmtId="169" fontId="18" fillId="0" borderId="5" xfId="1" applyNumberFormat="1" applyFont="1" applyFill="1" applyBorder="1" applyAlignment="1" applyProtection="1">
      <alignment horizontal="right"/>
    </xf>
    <xf numFmtId="169" fontId="18" fillId="0" borderId="8" xfId="1" applyNumberFormat="1" applyFont="1" applyFill="1" applyBorder="1" applyAlignment="1" applyProtection="1">
      <alignment horizontal="right"/>
    </xf>
    <xf numFmtId="169" fontId="18" fillId="0" borderId="13" xfId="13" applyNumberFormat="1" applyFont="1" applyFill="1" applyBorder="1" applyAlignment="1" applyProtection="1">
      <alignment horizontal="right"/>
    </xf>
    <xf numFmtId="169" fontId="18" fillId="0" borderId="13" xfId="1" applyNumberFormat="1" applyFont="1" applyFill="1" applyBorder="1" applyAlignment="1" applyProtection="1">
      <alignment horizontal="right"/>
    </xf>
    <xf numFmtId="169" fontId="18" fillId="0" borderId="14" xfId="1" applyNumberFormat="1" applyFont="1" applyFill="1" applyBorder="1" applyAlignment="1" applyProtection="1">
      <alignment horizontal="right"/>
    </xf>
    <xf numFmtId="182" fontId="18" fillId="0" borderId="11" xfId="1" applyNumberFormat="1" applyFont="1" applyFill="1" applyBorder="1" applyAlignment="1" applyProtection="1">
      <alignment horizontal="center"/>
    </xf>
    <xf numFmtId="182" fontId="18" fillId="0" borderId="9" xfId="1" applyNumberFormat="1" applyFont="1" applyFill="1" applyBorder="1" applyAlignment="1" applyProtection="1">
      <alignment horizontal="center"/>
    </xf>
    <xf numFmtId="169" fontId="18" fillId="0" borderId="15" xfId="13" applyNumberFormat="1" applyFont="1" applyFill="1" applyBorder="1" applyAlignment="1" applyProtection="1">
      <alignment horizontal="right"/>
    </xf>
    <xf numFmtId="37" fontId="18" fillId="0" borderId="19" xfId="13" applyNumberFormat="1" applyFont="1" applyFill="1" applyBorder="1" applyAlignment="1" applyProtection="1">
      <alignment horizontal="right"/>
    </xf>
    <xf numFmtId="182" fontId="18" fillId="0" borderId="19" xfId="1" applyNumberFormat="1" applyFont="1" applyFill="1" applyBorder="1" applyAlignment="1" applyProtection="1">
      <alignment horizontal="center"/>
    </xf>
    <xf numFmtId="182" fontId="18" fillId="0" borderId="17" xfId="1" applyNumberFormat="1" applyFont="1" applyFill="1" applyBorder="1" applyAlignment="1" applyProtection="1">
      <alignment horizontal="center"/>
    </xf>
    <xf numFmtId="37" fontId="18" fillId="0" borderId="0" xfId="13" applyNumberFormat="1" applyFont="1" applyFill="1" applyBorder="1" applyAlignment="1" applyProtection="1"/>
    <xf numFmtId="182" fontId="18" fillId="0" borderId="2" xfId="1" applyNumberFormat="1" applyFont="1" applyBorder="1" applyAlignment="1" applyProtection="1"/>
    <xf numFmtId="182" fontId="18" fillId="0" borderId="10" xfId="1" applyNumberFormat="1" applyFont="1" applyBorder="1" applyAlignment="1" applyProtection="1"/>
    <xf numFmtId="182" fontId="18" fillId="0" borderId="5" xfId="1" applyNumberFormat="1" applyFont="1" applyBorder="1" applyAlignment="1" applyProtection="1"/>
    <xf numFmtId="182" fontId="18" fillId="0" borderId="6" xfId="1" applyNumberFormat="1" applyFont="1" applyBorder="1" applyAlignment="1" applyProtection="1"/>
    <xf numFmtId="169" fontId="18" fillId="0" borderId="13" xfId="157" applyNumberFormat="1" applyFont="1" applyBorder="1" applyProtection="1"/>
    <xf numFmtId="169" fontId="18" fillId="0" borderId="1" xfId="157" applyNumberFormat="1" applyFont="1" applyBorder="1" applyProtection="1"/>
    <xf numFmtId="169" fontId="18" fillId="0" borderId="5" xfId="157" applyNumberFormat="1" applyFont="1" applyBorder="1" applyProtection="1"/>
    <xf numFmtId="169" fontId="18" fillId="0" borderId="6" xfId="157" applyNumberFormat="1" applyFont="1" applyBorder="1" applyProtection="1"/>
    <xf numFmtId="169" fontId="18" fillId="0" borderId="5" xfId="157" applyNumberFormat="1" applyFont="1" applyBorder="1" applyAlignment="1" applyProtection="1">
      <alignment horizontal="center"/>
    </xf>
    <xf numFmtId="169" fontId="18" fillId="0" borderId="6" xfId="157" applyNumberFormat="1" applyFont="1" applyBorder="1" applyAlignment="1" applyProtection="1">
      <alignment horizontal="center"/>
    </xf>
    <xf numFmtId="169" fontId="18" fillId="0" borderId="1" xfId="157" applyNumberFormat="1" applyFont="1" applyBorder="1" applyAlignment="1" applyProtection="1">
      <alignment horizontal="center"/>
    </xf>
    <xf numFmtId="169" fontId="18" fillId="0" borderId="0" xfId="157" applyNumberFormat="1" applyFont="1" applyBorder="1" applyAlignment="1" applyProtection="1">
      <alignment horizontal="center"/>
    </xf>
    <xf numFmtId="169" fontId="74" fillId="0" borderId="0" xfId="157" applyNumberFormat="1" applyFill="1" applyBorder="1" applyAlignment="1" applyProtection="1">
      <alignment horizontal="center"/>
    </xf>
    <xf numFmtId="169" fontId="74" fillId="0" borderId="9" xfId="157" applyNumberFormat="1" applyBorder="1" applyAlignment="1" applyProtection="1">
      <alignment horizontal="center"/>
    </xf>
    <xf numFmtId="168" fontId="18" fillId="0" borderId="1" xfId="157" applyNumberFormat="1" applyFont="1" applyFill="1" applyBorder="1" applyAlignment="1" applyProtection="1">
      <alignment horizontal="right"/>
    </xf>
    <xf numFmtId="183" fontId="74" fillId="0" borderId="0" xfId="157" applyNumberFormat="1" applyAlignment="1" applyProtection="1">
      <alignment horizontal="center"/>
    </xf>
    <xf numFmtId="37" fontId="18" fillId="0" borderId="8" xfId="157" applyNumberFormat="1" applyFont="1" applyBorder="1" applyAlignment="1" applyProtection="1">
      <alignment horizontal="center"/>
    </xf>
    <xf numFmtId="169" fontId="18" fillId="0" borderId="0" xfId="157" applyNumberFormat="1" applyFont="1" applyBorder="1" applyProtection="1"/>
    <xf numFmtId="168" fontId="18" fillId="0" borderId="0" xfId="157" applyNumberFormat="1" applyFont="1" applyProtection="1"/>
    <xf numFmtId="183" fontId="74" fillId="0" borderId="0" xfId="157" applyNumberFormat="1" applyProtection="1"/>
    <xf numFmtId="0" fontId="13" fillId="0" borderId="0" xfId="75" applyFill="1" applyProtection="1">
      <protection locked="0"/>
    </xf>
    <xf numFmtId="0" fontId="13" fillId="0" borderId="0" xfId="75" applyFont="1" applyFill="1" applyProtection="1">
      <protection locked="0"/>
    </xf>
    <xf numFmtId="0" fontId="13" fillId="0" borderId="0" xfId="75" applyFont="1" applyBorder="1" applyProtection="1">
      <protection locked="0"/>
    </xf>
    <xf numFmtId="0" fontId="13" fillId="0" borderId="0" xfId="75" applyFont="1" applyProtection="1">
      <protection locked="0"/>
    </xf>
    <xf numFmtId="182" fontId="18" fillId="0" borderId="13" xfId="1" applyNumberFormat="1" applyFont="1" applyBorder="1" applyAlignment="1" applyProtection="1">
      <alignment horizontal="right"/>
      <protection locked="0"/>
    </xf>
    <xf numFmtId="168" fontId="18" fillId="0" borderId="14" xfId="75" applyNumberFormat="1" applyFont="1" applyFill="1" applyBorder="1" applyAlignment="1" applyProtection="1">
      <alignment horizontal="right"/>
    </xf>
    <xf numFmtId="37" fontId="16" fillId="0" borderId="0" xfId="75" applyNumberFormat="1" applyFont="1" applyFill="1" applyBorder="1" applyAlignment="1" applyProtection="1">
      <alignment horizontal="left"/>
    </xf>
    <xf numFmtId="169" fontId="13" fillId="0" borderId="0" xfId="75" applyNumberFormat="1" applyAlignment="1" applyProtection="1"/>
    <xf numFmtId="0" fontId="18" fillId="0" borderId="3" xfId="75" applyFont="1" applyBorder="1" applyAlignment="1" applyProtection="1"/>
    <xf numFmtId="0" fontId="18" fillId="0" borderId="4" xfId="75" applyFont="1" applyBorder="1" applyAlignment="1" applyProtection="1"/>
    <xf numFmtId="169" fontId="18" fillId="0" borderId="11" xfId="75" applyNumberFormat="1" applyFont="1" applyBorder="1" applyProtection="1"/>
    <xf numFmtId="169" fontId="18" fillId="0" borderId="10" xfId="75" applyNumberFormat="1" applyFont="1" applyBorder="1" applyProtection="1"/>
    <xf numFmtId="37" fontId="18" fillId="0" borderId="10" xfId="77" applyNumberFormat="1" applyFont="1" applyBorder="1" applyAlignment="1" applyProtection="1">
      <alignment horizontal="right"/>
    </xf>
    <xf numFmtId="37" fontId="18" fillId="0" borderId="11" xfId="16" applyNumberFormat="1" applyFont="1" applyFill="1" applyBorder="1" applyAlignment="1" applyProtection="1">
      <alignment horizontal="right"/>
    </xf>
    <xf numFmtId="169" fontId="18" fillId="0" borderId="9" xfId="75" applyNumberFormat="1" applyFont="1" applyBorder="1" applyProtection="1"/>
    <xf numFmtId="169" fontId="18" fillId="0" borderId="8" xfId="13" applyNumberFormat="1" applyFont="1" applyBorder="1" applyAlignment="1" applyProtection="1">
      <alignment horizontal="right"/>
    </xf>
    <xf numFmtId="43" fontId="18" fillId="0" borderId="9" xfId="1" applyFont="1" applyBorder="1" applyProtection="1"/>
    <xf numFmtId="169" fontId="18" fillId="0" borderId="9" xfId="1" applyNumberFormat="1" applyFont="1" applyBorder="1" applyAlignment="1" applyProtection="1">
      <alignment horizontal="right"/>
    </xf>
    <xf numFmtId="169" fontId="18" fillId="0" borderId="9" xfId="13" applyNumberFormat="1" applyFont="1" applyBorder="1" applyAlignment="1" applyProtection="1">
      <alignment horizontal="right"/>
    </xf>
    <xf numFmtId="180" fontId="18" fillId="0" borderId="13" xfId="1" applyNumberFormat="1" applyFont="1" applyFill="1" applyBorder="1" applyAlignment="1" applyProtection="1">
      <alignment horizontal="right"/>
    </xf>
    <xf numFmtId="180" fontId="18" fillId="0" borderId="14" xfId="1" applyNumberFormat="1" applyFont="1" applyFill="1" applyBorder="1" applyAlignment="1" applyProtection="1">
      <alignment horizontal="right"/>
    </xf>
    <xf numFmtId="0" fontId="13" fillId="0" borderId="0" xfId="75" applyFill="1" applyProtection="1"/>
    <xf numFmtId="0" fontId="18" fillId="0" borderId="6" xfId="75" applyFont="1" applyFill="1" applyBorder="1" applyProtection="1"/>
    <xf numFmtId="0" fontId="13" fillId="0" borderId="10" xfId="75" applyFill="1" applyBorder="1" applyProtection="1"/>
    <xf numFmtId="0" fontId="13" fillId="0" borderId="10" xfId="75" applyFont="1" applyFill="1" applyBorder="1" applyProtection="1"/>
    <xf numFmtId="0" fontId="13" fillId="0" borderId="0" xfId="75" applyFont="1" applyFill="1" applyBorder="1" applyProtection="1"/>
    <xf numFmtId="182" fontId="18" fillId="0" borderId="4" xfId="1" applyNumberFormat="1" applyFont="1" applyFill="1" applyBorder="1" applyProtection="1"/>
    <xf numFmtId="182" fontId="24" fillId="0" borderId="0" xfId="1" applyNumberFormat="1" applyFont="1" applyFill="1" applyBorder="1" applyAlignment="1" applyProtection="1">
      <alignment horizontal="center"/>
    </xf>
    <xf numFmtId="182" fontId="18" fillId="0" borderId="14" xfId="1" applyNumberFormat="1" applyFont="1" applyBorder="1" applyProtection="1"/>
    <xf numFmtId="182" fontId="18" fillId="0" borderId="12" xfId="1" applyNumberFormat="1" applyFont="1" applyBorder="1" applyProtection="1"/>
    <xf numFmtId="182" fontId="13" fillId="0" borderId="0" xfId="1" applyNumberFormat="1" applyFill="1" applyBorder="1" applyProtection="1"/>
    <xf numFmtId="182" fontId="13" fillId="0" borderId="9" xfId="1" applyNumberFormat="1" applyBorder="1" applyProtection="1"/>
    <xf numFmtId="182" fontId="18" fillId="0" borderId="13" xfId="1" applyNumberFormat="1" applyFont="1" applyBorder="1" applyAlignment="1" applyProtection="1"/>
    <xf numFmtId="182" fontId="18" fillId="0" borderId="13" xfId="1" applyNumberFormat="1" applyFont="1" applyBorder="1" applyAlignment="1" applyProtection="1">
      <alignment horizontal="right"/>
    </xf>
    <xf numFmtId="182" fontId="18" fillId="0" borderId="12" xfId="1" applyNumberFormat="1" applyFont="1" applyBorder="1" applyAlignment="1" applyProtection="1">
      <alignment horizontal="right"/>
    </xf>
    <xf numFmtId="182" fontId="18" fillId="0" borderId="14" xfId="1" applyNumberFormat="1" applyFont="1" applyBorder="1" applyAlignment="1" applyProtection="1">
      <alignment horizontal="right"/>
    </xf>
    <xf numFmtId="182" fontId="18" fillId="0" borderId="6" xfId="1" applyNumberFormat="1" applyFont="1" applyBorder="1" applyAlignment="1" applyProtection="1">
      <alignment horizontal="right"/>
    </xf>
    <xf numFmtId="182" fontId="18" fillId="0" borderId="1" xfId="1" applyNumberFormat="1" applyFont="1" applyBorder="1" applyAlignment="1" applyProtection="1">
      <alignment horizontal="right"/>
    </xf>
    <xf numFmtId="182" fontId="18" fillId="0" borderId="5" xfId="1" applyNumberFormat="1" applyFont="1" applyBorder="1" applyAlignment="1" applyProtection="1">
      <alignment horizontal="center"/>
    </xf>
    <xf numFmtId="182" fontId="18" fillId="0" borderId="1" xfId="1" applyNumberFormat="1" applyFont="1" applyBorder="1" applyAlignment="1" applyProtection="1">
      <alignment horizontal="center"/>
    </xf>
    <xf numFmtId="182" fontId="18" fillId="0" borderId="0" xfId="1" applyNumberFormat="1" applyFont="1" applyBorder="1" applyAlignment="1" applyProtection="1">
      <alignment horizontal="center"/>
    </xf>
    <xf numFmtId="182" fontId="0" fillId="0" borderId="0" xfId="1" applyNumberFormat="1" applyFont="1" applyFill="1" applyBorder="1" applyAlignment="1" applyProtection="1">
      <alignment horizontal="center"/>
    </xf>
    <xf numFmtId="182" fontId="0" fillId="0" borderId="9" xfId="1" applyNumberFormat="1" applyFont="1" applyBorder="1" applyAlignment="1" applyProtection="1">
      <alignment horizontal="center"/>
    </xf>
    <xf numFmtId="183" fontId="0" fillId="0" borderId="0" xfId="0" applyAlignment="1" applyProtection="1">
      <alignment horizontal="center"/>
    </xf>
    <xf numFmtId="169" fontId="18" fillId="0" borderId="8" xfId="1" applyNumberFormat="1" applyFont="1" applyBorder="1" applyAlignment="1" applyProtection="1">
      <alignment horizontal="right"/>
    </xf>
    <xf numFmtId="37" fontId="18" fillId="0" borderId="8" xfId="0" applyNumberFormat="1" applyFont="1" applyBorder="1" applyAlignment="1" applyProtection="1">
      <alignment horizontal="center"/>
    </xf>
    <xf numFmtId="182" fontId="13" fillId="0" borderId="0" xfId="1" applyNumberFormat="1" applyBorder="1" applyAlignment="1" applyProtection="1"/>
    <xf numFmtId="43" fontId="13" fillId="0" borderId="0" xfId="75" applyNumberFormat="1" applyProtection="1"/>
    <xf numFmtId="183" fontId="14" fillId="0" borderId="9" xfId="0" applyFont="1" applyFill="1" applyBorder="1" applyAlignment="1" applyProtection="1">
      <alignment horizontal="center"/>
      <protection locked="0"/>
    </xf>
    <xf numFmtId="183" fontId="18" fillId="0" borderId="0" xfId="0" applyFont="1" applyFill="1" applyBorder="1" applyAlignment="1" applyProtection="1">
      <alignment horizontal="right"/>
      <protection locked="0"/>
    </xf>
    <xf numFmtId="37" fontId="18" fillId="0" borderId="0" xfId="0" applyNumberFormat="1" applyFont="1" applyFill="1" applyProtection="1">
      <protection locked="0"/>
    </xf>
    <xf numFmtId="169" fontId="18" fillId="0" borderId="3" xfId="1" applyNumberFormat="1" applyFont="1" applyFill="1" applyBorder="1" applyAlignment="1" applyProtection="1">
      <alignment horizontal="right"/>
      <protection locked="0"/>
    </xf>
    <xf numFmtId="183" fontId="13" fillId="0" borderId="0" xfId="0" applyFont="1" applyBorder="1" applyProtection="1">
      <protection locked="0"/>
    </xf>
    <xf numFmtId="183" fontId="13" fillId="0" borderId="0" xfId="0" applyFont="1" applyProtection="1">
      <protection locked="0"/>
    </xf>
    <xf numFmtId="183" fontId="14" fillId="0" borderId="10" xfId="0" applyFont="1" applyFill="1" applyBorder="1" applyAlignment="1" applyProtection="1">
      <alignment horizontal="center"/>
    </xf>
    <xf numFmtId="183" fontId="14" fillId="0" borderId="4" xfId="0" applyFont="1" applyFill="1" applyBorder="1" applyAlignment="1" applyProtection="1">
      <alignment horizontal="center"/>
    </xf>
    <xf numFmtId="169" fontId="18" fillId="0" borderId="12" xfId="1" applyNumberFormat="1" applyFont="1" applyFill="1" applyBorder="1" applyAlignment="1" applyProtection="1">
      <alignment horizontal="right"/>
    </xf>
    <xf numFmtId="168" fontId="18" fillId="0" borderId="14" xfId="16" applyNumberFormat="1" applyFont="1" applyFill="1" applyBorder="1" applyAlignment="1" applyProtection="1"/>
    <xf numFmtId="177" fontId="18" fillId="0" borderId="0" xfId="7" applyNumberFormat="1" applyFont="1" applyFill="1" applyProtection="1"/>
    <xf numFmtId="183" fontId="36" fillId="0" borderId="0" xfId="0" applyFont="1" applyFill="1" applyBorder="1" applyProtection="1"/>
    <xf numFmtId="183" fontId="18" fillId="0" borderId="0" xfId="0" applyFont="1" applyFill="1" applyBorder="1" applyAlignment="1" applyProtection="1">
      <alignment horizontal="right"/>
    </xf>
    <xf numFmtId="171" fontId="0" fillId="0" borderId="0" xfId="7" applyNumberFormat="1" applyFont="1" applyAlignment="1" applyProtection="1"/>
    <xf numFmtId="183" fontId="24" fillId="0" borderId="10" xfId="0" applyFont="1" applyFill="1" applyBorder="1" applyAlignment="1" applyProtection="1">
      <alignment horizontal="center"/>
    </xf>
    <xf numFmtId="183" fontId="18" fillId="0" borderId="0" xfId="0" applyFont="1" applyBorder="1" applyAlignment="1" applyProtection="1"/>
    <xf numFmtId="183" fontId="18" fillId="0" borderId="11" xfId="0" applyFont="1" applyBorder="1" applyAlignment="1" applyProtection="1"/>
    <xf numFmtId="183" fontId="18" fillId="0" borderId="10" xfId="0" applyFont="1" applyBorder="1" applyAlignment="1" applyProtection="1"/>
    <xf numFmtId="182" fontId="18" fillId="0" borderId="0" xfId="1" applyNumberFormat="1" applyFont="1" applyBorder="1" applyAlignment="1" applyProtection="1">
      <alignment horizontal="right"/>
    </xf>
    <xf numFmtId="183" fontId="18" fillId="0" borderId="0" xfId="0" applyFont="1" applyAlignment="1" applyProtection="1">
      <alignment horizontal="right"/>
    </xf>
    <xf numFmtId="169" fontId="18" fillId="0" borderId="10" xfId="0" applyNumberFormat="1" applyFont="1" applyBorder="1" applyAlignment="1" applyProtection="1">
      <alignment horizontal="right"/>
    </xf>
    <xf numFmtId="37" fontId="18" fillId="0" borderId="12" xfId="0" applyNumberFormat="1" applyFont="1" applyBorder="1" applyAlignment="1" applyProtection="1">
      <alignment horizontal="right"/>
    </xf>
    <xf numFmtId="37" fontId="18" fillId="0" borderId="10" xfId="0" applyNumberFormat="1" applyFont="1" applyBorder="1" applyAlignment="1" applyProtection="1">
      <alignment horizontal="right"/>
    </xf>
    <xf numFmtId="182" fontId="18" fillId="0" borderId="5" xfId="1" applyNumberFormat="1" applyFont="1" applyBorder="1" applyAlignment="1" applyProtection="1">
      <alignment horizontal="right"/>
    </xf>
    <xf numFmtId="167" fontId="18" fillId="0" borderId="5" xfId="0" applyNumberFormat="1" applyFont="1" applyBorder="1" applyAlignment="1" applyProtection="1">
      <alignment horizontal="right"/>
    </xf>
    <xf numFmtId="182" fontId="18" fillId="0" borderId="10" xfId="1" applyNumberFormat="1" applyFont="1" applyBorder="1" applyAlignment="1" applyProtection="1">
      <alignment horizontal="right"/>
    </xf>
    <xf numFmtId="43" fontId="18" fillId="0" borderId="10" xfId="1" applyFont="1" applyBorder="1" applyAlignment="1" applyProtection="1">
      <alignment horizontal="right"/>
    </xf>
    <xf numFmtId="37" fontId="18" fillId="0" borderId="15" xfId="75" applyNumberFormat="1" applyFont="1" applyBorder="1" applyProtection="1"/>
    <xf numFmtId="169" fontId="18" fillId="0" borderId="0" xfId="75" applyNumberFormat="1" applyFont="1" applyBorder="1" applyAlignment="1" applyProtection="1">
      <alignment horizontal="center"/>
    </xf>
    <xf numFmtId="183" fontId="18" fillId="0" borderId="0" xfId="0" applyFont="1" applyFill="1" applyAlignment="1" applyProtection="1">
      <alignment horizontal="right"/>
    </xf>
    <xf numFmtId="37" fontId="18" fillId="0" borderId="0" xfId="0" applyNumberFormat="1" applyFont="1" applyBorder="1" applyAlignment="1" applyProtection="1">
      <alignment horizontal="right"/>
    </xf>
    <xf numFmtId="168" fontId="18" fillId="0" borderId="0" xfId="7" applyNumberFormat="1" applyFont="1" applyProtection="1"/>
    <xf numFmtId="37" fontId="18" fillId="0" borderId="0" xfId="0" applyNumberFormat="1" applyFont="1" applyFill="1" applyProtection="1"/>
    <xf numFmtId="182" fontId="18" fillId="0" borderId="0" xfId="1" applyNumberFormat="1" applyFont="1" applyFill="1" applyAlignment="1" applyProtection="1">
      <alignment horizontal="right"/>
    </xf>
    <xf numFmtId="182" fontId="18" fillId="0" borderId="0" xfId="1" applyNumberFormat="1" applyFont="1" applyAlignment="1" applyProtection="1">
      <alignment horizontal="right"/>
    </xf>
    <xf numFmtId="169" fontId="18" fillId="0" borderId="3" xfId="1" applyNumberFormat="1" applyFont="1" applyFill="1" applyBorder="1" applyAlignment="1" applyProtection="1">
      <alignment horizontal="right"/>
    </xf>
    <xf numFmtId="37" fontId="18" fillId="0" borderId="2" xfId="0" applyNumberFormat="1" applyFont="1" applyBorder="1" applyAlignment="1" applyProtection="1"/>
    <xf numFmtId="169" fontId="18" fillId="0" borderId="7" xfId="0" applyNumberFormat="1" applyFont="1" applyFill="1" applyBorder="1" applyProtection="1"/>
    <xf numFmtId="37" fontId="18" fillId="0" borderId="10" xfId="0" applyNumberFormat="1" applyFont="1" applyBorder="1" applyAlignment="1" applyProtection="1"/>
    <xf numFmtId="190" fontId="18" fillId="0" borderId="11" xfId="75" applyNumberFormat="1" applyFont="1" applyFill="1" applyBorder="1" applyAlignment="1" applyProtection="1">
      <alignment horizontal="right"/>
    </xf>
    <xf numFmtId="0" fontId="13" fillId="0" borderId="10" xfId="75" applyFont="1" applyBorder="1" applyProtection="1"/>
    <xf numFmtId="190" fontId="18" fillId="0" borderId="1" xfId="75" applyNumberFormat="1" applyFont="1" applyFill="1" applyBorder="1" applyAlignment="1" applyProtection="1">
      <alignment horizontal="right"/>
    </xf>
    <xf numFmtId="169" fontId="18" fillId="0" borderId="0" xfId="0" applyNumberFormat="1" applyFont="1" applyFill="1" applyBorder="1" applyAlignment="1" applyProtection="1"/>
    <xf numFmtId="168" fontId="18" fillId="0" borderId="0" xfId="0" applyNumberFormat="1" applyFont="1" applyFill="1" applyBorder="1" applyAlignment="1" applyProtection="1"/>
    <xf numFmtId="37" fontId="18" fillId="0" borderId="0" xfId="0" applyNumberFormat="1" applyFont="1" applyBorder="1" applyAlignment="1" applyProtection="1"/>
    <xf numFmtId="183" fontId="13" fillId="0" borderId="0" xfId="0" applyFont="1" applyBorder="1" applyProtection="1"/>
    <xf numFmtId="169" fontId="18" fillId="0" borderId="4" xfId="1" applyNumberFormat="1" applyFont="1" applyFill="1" applyBorder="1" applyAlignment="1" applyProtection="1">
      <alignment horizontal="right"/>
    </xf>
    <xf numFmtId="169" fontId="18" fillId="0" borderId="2" xfId="1" applyNumberFormat="1" applyFont="1" applyFill="1" applyBorder="1" applyAlignment="1" applyProtection="1">
      <alignment horizontal="right"/>
    </xf>
    <xf numFmtId="182" fontId="18" fillId="0" borderId="12" xfId="1" applyNumberFormat="1" applyFont="1" applyBorder="1" applyAlignment="1" applyProtection="1"/>
    <xf numFmtId="183" fontId="24" fillId="0" borderId="0" xfId="0" applyFont="1" applyFill="1" applyBorder="1" applyAlignment="1" applyProtection="1">
      <alignment horizontal="right"/>
    </xf>
    <xf numFmtId="169" fontId="18" fillId="0" borderId="0" xfId="0" applyNumberFormat="1" applyFont="1" applyBorder="1" applyAlignment="1" applyProtection="1"/>
    <xf numFmtId="43" fontId="18" fillId="0" borderId="0" xfId="1" applyFont="1" applyBorder="1" applyAlignment="1" applyProtection="1"/>
    <xf numFmtId="183" fontId="18" fillId="0" borderId="0" xfId="0" applyFont="1" applyAlignment="1" applyProtection="1"/>
    <xf numFmtId="182" fontId="0" fillId="0" borderId="0" xfId="1" applyNumberFormat="1" applyFont="1" applyAlignment="1" applyProtection="1"/>
    <xf numFmtId="43" fontId="27" fillId="0" borderId="0" xfId="1" applyFont="1" applyBorder="1" applyProtection="1">
      <protection locked="0"/>
    </xf>
    <xf numFmtId="9" fontId="27" fillId="0" borderId="0" xfId="7" applyFont="1" applyBorder="1" applyProtection="1">
      <protection locked="0"/>
    </xf>
    <xf numFmtId="183" fontId="14"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82" fontId="0" fillId="0" borderId="0" xfId="0" applyNumberFormat="1" applyProtection="1"/>
    <xf numFmtId="183" fontId="0" fillId="0" borderId="11" xfId="0" applyBorder="1" applyProtection="1"/>
    <xf numFmtId="167" fontId="18" fillId="0" borderId="7" xfId="0" applyNumberFormat="1" applyFont="1" applyFill="1" applyBorder="1" applyProtection="1"/>
    <xf numFmtId="167" fontId="18" fillId="0" borderId="2" xfId="0" applyNumberFormat="1" applyFont="1" applyFill="1" applyBorder="1" applyProtection="1"/>
    <xf numFmtId="167" fontId="18" fillId="0" borderId="9" xfId="0" applyNumberFormat="1" applyFont="1" applyFill="1" applyBorder="1" applyProtection="1"/>
    <xf numFmtId="37" fontId="18" fillId="0" borderId="12" xfId="7" applyNumberFormat="1" applyFont="1" applyFill="1" applyBorder="1" applyAlignment="1" applyProtection="1">
      <alignment horizontal="right"/>
    </xf>
    <xf numFmtId="169" fontId="18" fillId="0" borderId="13" xfId="7" applyNumberFormat="1" applyFont="1" applyFill="1" applyBorder="1" applyAlignment="1" applyProtection="1">
      <alignment horizontal="right"/>
    </xf>
    <xf numFmtId="167" fontId="18" fillId="0" borderId="15" xfId="0" applyNumberFormat="1" applyFont="1" applyFill="1" applyBorder="1" applyProtection="1"/>
    <xf numFmtId="182" fontId="18" fillId="0" borderId="8" xfId="1" applyNumberFormat="1" applyFont="1" applyBorder="1" applyAlignment="1" applyProtection="1"/>
    <xf numFmtId="168" fontId="18" fillId="0" borderId="13" xfId="7" applyNumberFormat="1" applyFont="1" applyFill="1" applyBorder="1" applyAlignment="1" applyProtection="1">
      <alignment horizontal="right"/>
    </xf>
    <xf numFmtId="167" fontId="18" fillId="0" borderId="18" xfId="0" applyNumberFormat="1" applyFont="1" applyFill="1" applyBorder="1" applyProtection="1"/>
    <xf numFmtId="183" fontId="18" fillId="0" borderId="9" xfId="0" applyFont="1" applyFill="1" applyBorder="1" applyAlignment="1" applyProtection="1">
      <alignment horizontal="center"/>
    </xf>
    <xf numFmtId="37" fontId="18" fillId="0" borderId="7" xfId="1" applyNumberFormat="1" applyFont="1" applyFill="1" applyBorder="1" applyAlignment="1" applyProtection="1">
      <alignment horizontal="center"/>
    </xf>
    <xf numFmtId="37" fontId="18" fillId="0" borderId="18" xfId="1" applyNumberFormat="1" applyFont="1" applyFill="1" applyBorder="1" applyAlignment="1" applyProtection="1">
      <alignment horizontal="center"/>
    </xf>
    <xf numFmtId="168" fontId="18" fillId="0" borderId="0" xfId="7" applyNumberFormat="1" applyFont="1" applyFill="1" applyAlignment="1" applyProtection="1">
      <alignment horizontal="right"/>
    </xf>
    <xf numFmtId="169" fontId="18" fillId="0" borderId="0" xfId="1" applyNumberFormat="1" applyFont="1" applyBorder="1" applyProtection="1"/>
    <xf numFmtId="10" fontId="96" fillId="0" borderId="0" xfId="1" applyNumberFormat="1" applyFont="1" applyBorder="1" applyAlignment="1" applyProtection="1">
      <alignment horizontal="right" vertical="center" wrapText="1"/>
    </xf>
    <xf numFmtId="182" fontId="96" fillId="0" borderId="0" xfId="1" applyNumberFormat="1" applyFont="1" applyBorder="1" applyAlignment="1" applyProtection="1">
      <alignment horizontal="right" vertical="center" wrapText="1"/>
    </xf>
    <xf numFmtId="168" fontId="0" fillId="0" borderId="0" xfId="0" applyNumberFormat="1" applyFill="1" applyBorder="1" applyProtection="1"/>
    <xf numFmtId="183" fontId="25" fillId="0" borderId="11" xfId="0" applyFont="1" applyFill="1" applyBorder="1" applyAlignment="1" applyProtection="1">
      <alignment horizontal="center"/>
    </xf>
    <xf numFmtId="169" fontId="18" fillId="0" borderId="31" xfId="1" applyNumberFormat="1" applyFont="1" applyFill="1" applyBorder="1" applyProtection="1"/>
    <xf numFmtId="168" fontId="18" fillId="0" borderId="21" xfId="7" applyNumberFormat="1" applyFont="1" applyFill="1" applyBorder="1" applyAlignment="1" applyProtection="1">
      <alignment horizontal="right"/>
    </xf>
    <xf numFmtId="183" fontId="36" fillId="0" borderId="0" xfId="0" applyFont="1" applyFill="1" applyProtection="1"/>
    <xf numFmtId="168" fontId="18" fillId="0" borderId="14" xfId="0" applyNumberFormat="1" applyFont="1" applyFill="1" applyBorder="1" applyAlignment="1" applyProtection="1">
      <alignment horizontal="right"/>
    </xf>
    <xf numFmtId="0" fontId="16" fillId="0" borderId="0" xfId="0" applyNumberFormat="1" applyFont="1" applyFill="1" applyBorder="1" applyAlignment="1" applyProtection="1">
      <alignment horizontal="left"/>
    </xf>
    <xf numFmtId="2" fontId="16" fillId="0" borderId="0" xfId="0" applyNumberFormat="1" applyFont="1" applyFill="1" applyBorder="1" applyAlignment="1" applyProtection="1">
      <alignment horizontal="left"/>
    </xf>
    <xf numFmtId="10" fontId="16" fillId="0" borderId="0" xfId="0" applyNumberFormat="1" applyFont="1" applyFill="1" applyBorder="1" applyAlignment="1" applyProtection="1">
      <alignment horizontal="left"/>
    </xf>
    <xf numFmtId="182" fontId="18" fillId="4" borderId="0" xfId="1" applyNumberFormat="1" applyFont="1" applyFill="1" applyBorder="1" applyAlignment="1" applyProtection="1">
      <alignment horizontal="right"/>
    </xf>
    <xf numFmtId="182" fontId="18" fillId="4" borderId="11" xfId="1" applyNumberFormat="1" applyFont="1" applyFill="1" applyBorder="1" applyProtection="1"/>
    <xf numFmtId="182" fontId="18" fillId="4" borderId="9" xfId="1" applyNumberFormat="1" applyFont="1" applyFill="1" applyBorder="1" applyAlignment="1" applyProtection="1">
      <alignment horizontal="right"/>
    </xf>
    <xf numFmtId="182" fontId="18" fillId="4" borderId="13" xfId="7" applyNumberFormat="1" applyFont="1" applyFill="1" applyBorder="1" applyAlignment="1" applyProtection="1">
      <alignment horizontal="right"/>
    </xf>
    <xf numFmtId="182" fontId="18" fillId="4" borderId="14" xfId="1" applyNumberFormat="1" applyFont="1" applyFill="1" applyBorder="1" applyProtection="1"/>
    <xf numFmtId="182" fontId="18" fillId="4" borderId="12" xfId="1" applyNumberFormat="1" applyFont="1" applyFill="1" applyBorder="1" applyAlignment="1" applyProtection="1">
      <alignment horizontal="right"/>
    </xf>
    <xf numFmtId="182" fontId="18" fillId="4" borderId="13" xfId="1" applyNumberFormat="1" applyFont="1" applyFill="1" applyBorder="1" applyAlignment="1" applyProtection="1">
      <alignment horizontal="right"/>
    </xf>
    <xf numFmtId="182" fontId="18" fillId="4" borderId="15" xfId="1" applyNumberFormat="1" applyFont="1" applyFill="1" applyBorder="1" applyAlignment="1" applyProtection="1">
      <alignment horizontal="right"/>
    </xf>
    <xf numFmtId="37" fontId="18" fillId="4" borderId="0" xfId="7" applyNumberFormat="1" applyFont="1" applyFill="1" applyBorder="1" applyAlignment="1" applyProtection="1">
      <alignment horizontal="right"/>
    </xf>
    <xf numFmtId="37" fontId="18" fillId="4" borderId="11" xfId="1" applyNumberFormat="1" applyFont="1" applyFill="1" applyBorder="1" applyProtection="1"/>
    <xf numFmtId="182" fontId="18" fillId="4" borderId="9" xfId="0" applyNumberFormat="1" applyFont="1" applyFill="1" applyBorder="1" applyAlignment="1" applyProtection="1">
      <alignment horizontal="right"/>
    </xf>
    <xf numFmtId="37" fontId="18" fillId="4" borderId="0" xfId="1" applyNumberFormat="1" applyFont="1" applyFill="1" applyBorder="1" applyProtection="1"/>
    <xf numFmtId="37" fontId="18" fillId="4" borderId="6" xfId="7" applyNumberFormat="1" applyFont="1" applyFill="1" applyBorder="1" applyAlignment="1" applyProtection="1">
      <alignment horizontal="right"/>
    </xf>
    <xf numFmtId="37" fontId="18" fillId="4" borderId="1" xfId="1" applyNumberFormat="1" applyFont="1" applyFill="1" applyBorder="1" applyProtection="1"/>
    <xf numFmtId="182" fontId="18" fillId="4" borderId="8" xfId="0" applyNumberFormat="1" applyFont="1" applyFill="1" applyBorder="1" applyAlignment="1" applyProtection="1">
      <alignment horizontal="right"/>
    </xf>
    <xf numFmtId="182" fontId="18" fillId="4" borderId="8" xfId="1" applyNumberFormat="1" applyFont="1" applyFill="1" applyBorder="1" applyAlignment="1" applyProtection="1">
      <alignment horizontal="right"/>
    </xf>
    <xf numFmtId="182" fontId="18" fillId="4" borderId="11" xfId="1" applyNumberFormat="1" applyFont="1" applyFill="1" applyBorder="1" applyAlignment="1" applyProtection="1">
      <alignment horizontal="right"/>
    </xf>
    <xf numFmtId="180" fontId="18" fillId="0" borderId="9" xfId="1" applyNumberFormat="1" applyFont="1" applyFill="1" applyBorder="1" applyAlignment="1" applyProtection="1">
      <alignment horizontal="right"/>
    </xf>
    <xf numFmtId="182" fontId="18" fillId="0" borderId="9" xfId="1" applyNumberFormat="1" applyFont="1" applyBorder="1" applyAlignment="1" applyProtection="1"/>
    <xf numFmtId="182" fontId="18" fillId="0" borderId="13" xfId="7" applyNumberFormat="1" applyFont="1" applyFill="1" applyBorder="1" applyAlignment="1" applyProtection="1">
      <alignment horizontal="right"/>
    </xf>
    <xf numFmtId="182" fontId="18" fillId="4" borderId="14" xfId="1" applyNumberFormat="1" applyFont="1" applyFill="1" applyBorder="1" applyAlignment="1" applyProtection="1">
      <alignment horizontal="right"/>
    </xf>
    <xf numFmtId="182" fontId="18" fillId="4" borderId="15" xfId="1" applyNumberFormat="1" applyFont="1" applyFill="1" applyBorder="1" applyProtection="1"/>
    <xf numFmtId="182" fontId="18" fillId="4" borderId="7" xfId="1" applyNumberFormat="1" applyFont="1" applyFill="1" applyBorder="1" applyAlignment="1" applyProtection="1">
      <alignment horizontal="right"/>
    </xf>
    <xf numFmtId="182" fontId="18" fillId="4" borderId="4" xfId="1" applyNumberFormat="1" applyFont="1" applyFill="1" applyBorder="1" applyAlignment="1" applyProtection="1">
      <alignment horizontal="right"/>
    </xf>
    <xf numFmtId="183" fontId="18" fillId="0" borderId="11" xfId="0" applyFont="1" applyBorder="1" applyAlignment="1" applyProtection="1">
      <alignment horizontal="center"/>
    </xf>
    <xf numFmtId="182" fontId="18" fillId="4" borderId="4" xfId="1" applyNumberFormat="1" applyFont="1" applyFill="1" applyBorder="1" applyAlignment="1" applyProtection="1">
      <alignment horizontal="center"/>
    </xf>
    <xf numFmtId="167" fontId="18" fillId="0" borderId="13" xfId="1" applyNumberFormat="1" applyFont="1" applyFill="1" applyBorder="1" applyAlignment="1" applyProtection="1">
      <alignment horizontal="right"/>
    </xf>
    <xf numFmtId="167" fontId="18" fillId="0" borderId="14" xfId="1" applyNumberFormat="1" applyFont="1" applyFill="1" applyBorder="1" applyAlignment="1" applyProtection="1">
      <alignment horizontal="right"/>
    </xf>
    <xf numFmtId="167" fontId="18" fillId="0" borderId="15" xfId="1" applyNumberFormat="1" applyFont="1" applyFill="1" applyBorder="1" applyAlignment="1" applyProtection="1">
      <alignment horizontal="right"/>
    </xf>
    <xf numFmtId="182" fontId="18" fillId="4" borderId="15" xfId="1" applyNumberFormat="1" applyFont="1" applyFill="1" applyBorder="1" applyAlignment="1" applyProtection="1">
      <alignment horizontal="center"/>
    </xf>
    <xf numFmtId="37" fontId="18" fillId="0" borderId="21" xfId="1" applyNumberFormat="1" applyFont="1" applyFill="1" applyBorder="1" applyAlignment="1" applyProtection="1">
      <alignment horizontal="right"/>
    </xf>
    <xf numFmtId="37" fontId="18" fillId="0" borderId="20" xfId="1" applyNumberFormat="1" applyFont="1" applyFill="1" applyBorder="1" applyAlignment="1" applyProtection="1">
      <alignment horizontal="right"/>
    </xf>
    <xf numFmtId="182" fontId="18" fillId="0" borderId="20" xfId="1" applyNumberFormat="1" applyFont="1" applyFill="1" applyBorder="1" applyAlignment="1" applyProtection="1">
      <alignment horizontal="right"/>
    </xf>
    <xf numFmtId="182" fontId="18" fillId="0" borderId="21" xfId="1" applyNumberFormat="1" applyFont="1" applyFill="1" applyBorder="1" applyAlignment="1" applyProtection="1">
      <alignment horizontal="right"/>
    </xf>
    <xf numFmtId="182" fontId="18" fillId="0" borderId="31" xfId="1" applyNumberFormat="1" applyFont="1" applyFill="1" applyBorder="1" applyAlignment="1" applyProtection="1">
      <alignment horizontal="right"/>
    </xf>
    <xf numFmtId="37" fontId="18" fillId="0" borderId="32" xfId="1" applyNumberFormat="1" applyFont="1" applyFill="1" applyBorder="1" applyAlignment="1" applyProtection="1">
      <alignment horizontal="right"/>
    </xf>
    <xf numFmtId="182" fontId="18" fillId="4" borderId="21" xfId="1" applyNumberFormat="1" applyFont="1" applyFill="1" applyBorder="1" applyAlignment="1" applyProtection="1">
      <alignment horizontal="right"/>
    </xf>
    <xf numFmtId="182" fontId="18" fillId="4" borderId="32" xfId="1" applyNumberFormat="1" applyFont="1" applyFill="1" applyBorder="1" applyAlignment="1" applyProtection="1">
      <alignment horizontal="right"/>
    </xf>
    <xf numFmtId="182" fontId="18" fillId="4" borderId="32" xfId="1" applyNumberFormat="1" applyFont="1" applyFill="1" applyBorder="1" applyAlignment="1" applyProtection="1">
      <alignment horizontal="center"/>
    </xf>
    <xf numFmtId="182" fontId="18" fillId="4" borderId="17" xfId="1" applyNumberFormat="1" applyFont="1" applyFill="1" applyBorder="1" applyAlignment="1" applyProtection="1">
      <alignment horizontal="center"/>
    </xf>
    <xf numFmtId="182" fontId="18" fillId="4" borderId="0" xfId="7" applyNumberFormat="1" applyFont="1" applyFill="1" applyBorder="1" applyProtection="1"/>
    <xf numFmtId="182" fontId="18" fillId="4" borderId="0" xfId="7" applyNumberFormat="1" applyFont="1" applyFill="1" applyBorder="1" applyAlignment="1" applyProtection="1">
      <alignment horizontal="right"/>
    </xf>
    <xf numFmtId="182" fontId="18" fillId="0" borderId="0" xfId="7" applyNumberFormat="1" applyFont="1" applyFill="1" applyBorder="1" applyAlignment="1" applyProtection="1">
      <alignment horizontal="right"/>
    </xf>
    <xf numFmtId="182" fontId="18" fillId="4" borderId="0" xfId="0" applyNumberFormat="1" applyFont="1" applyFill="1" applyBorder="1" applyProtection="1"/>
    <xf numFmtId="182" fontId="18" fillId="4" borderId="0" xfId="1" applyNumberFormat="1" applyFont="1" applyFill="1" applyBorder="1" applyProtection="1"/>
    <xf numFmtId="10" fontId="18" fillId="0" borderId="0" xfId="7" applyNumberFormat="1" applyFont="1" applyBorder="1" applyProtection="1"/>
    <xf numFmtId="182" fontId="18" fillId="4" borderId="11" xfId="0" applyNumberFormat="1" applyFont="1" applyFill="1" applyBorder="1" applyProtection="1"/>
    <xf numFmtId="169" fontId="18" fillId="0" borderId="3" xfId="1" applyNumberFormat="1" applyFont="1" applyFill="1" applyBorder="1" applyProtection="1"/>
    <xf numFmtId="182" fontId="18" fillId="4" borderId="9" xfId="0" applyNumberFormat="1" applyFont="1" applyFill="1" applyBorder="1" applyProtection="1"/>
    <xf numFmtId="182" fontId="18" fillId="4" borderId="6" xfId="0" applyNumberFormat="1" applyFont="1" applyFill="1" applyBorder="1" applyProtection="1"/>
    <xf numFmtId="182" fontId="18" fillId="4" borderId="1" xfId="0" applyNumberFormat="1" applyFont="1" applyFill="1" applyBorder="1" applyProtection="1"/>
    <xf numFmtId="182" fontId="18" fillId="4" borderId="8" xfId="0" applyNumberFormat="1" applyFont="1" applyFill="1" applyBorder="1" applyProtection="1"/>
    <xf numFmtId="182" fontId="18" fillId="4" borderId="2" xfId="1" applyNumberFormat="1" applyFont="1" applyFill="1" applyBorder="1" applyProtection="1"/>
    <xf numFmtId="167" fontId="18" fillId="0" borderId="0" xfId="0" applyNumberFormat="1" applyFont="1" applyBorder="1" applyProtection="1"/>
    <xf numFmtId="182" fontId="18" fillId="4" borderId="10" xfId="1" applyNumberFormat="1" applyFont="1" applyFill="1" applyBorder="1" applyProtection="1"/>
    <xf numFmtId="182" fontId="18" fillId="4" borderId="5" xfId="1" applyNumberFormat="1" applyFont="1" applyFill="1" applyBorder="1" applyProtection="1"/>
    <xf numFmtId="182" fontId="18" fillId="4" borderId="13" xfId="0" applyNumberFormat="1" applyFont="1" applyFill="1" applyBorder="1" applyProtection="1"/>
    <xf numFmtId="182" fontId="18" fillId="4" borderId="14" xfId="0" applyNumberFormat="1" applyFont="1" applyFill="1" applyBorder="1" applyProtection="1"/>
    <xf numFmtId="182" fontId="18" fillId="4" borderId="12" xfId="0" applyNumberFormat="1" applyFont="1" applyFill="1" applyBorder="1" applyProtection="1"/>
    <xf numFmtId="182" fontId="18" fillId="4" borderId="15" xfId="0" applyNumberFormat="1" applyFont="1" applyFill="1" applyBorder="1" applyProtection="1"/>
    <xf numFmtId="188" fontId="0" fillId="0" borderId="0" xfId="1" applyNumberFormat="1" applyFont="1" applyBorder="1" applyProtection="1">
      <protection locked="0"/>
    </xf>
    <xf numFmtId="168" fontId="18" fillId="0" borderId="3" xfId="7" applyNumberFormat="1" applyFont="1" applyFill="1" applyBorder="1" applyAlignment="1" applyProtection="1"/>
    <xf numFmtId="188" fontId="0" fillId="0" borderId="0" xfId="1" applyNumberFormat="1" applyFont="1" applyBorder="1" applyProtection="1"/>
    <xf numFmtId="169" fontId="18" fillId="0" borderId="7" xfId="0" applyNumberFormat="1" applyFont="1" applyBorder="1" applyProtection="1"/>
    <xf numFmtId="167" fontId="18" fillId="0" borderId="7" xfId="0" applyNumberFormat="1" applyFont="1" applyBorder="1" applyProtection="1"/>
    <xf numFmtId="167" fontId="18" fillId="0" borderId="11" xfId="0" applyNumberFormat="1" applyFont="1" applyBorder="1" applyProtection="1"/>
    <xf numFmtId="188" fontId="18" fillId="0" borderId="0" xfId="1" applyNumberFormat="1" applyFont="1" applyProtection="1"/>
    <xf numFmtId="168" fontId="18" fillId="0" borderId="0" xfId="0" applyNumberFormat="1" applyFont="1" applyFill="1" applyBorder="1" applyAlignment="1" applyProtection="1">
      <alignment horizontal="right"/>
    </xf>
    <xf numFmtId="37" fontId="24" fillId="0" borderId="9" xfId="1" applyNumberFormat="1" applyFont="1" applyFill="1" applyBorder="1" applyAlignment="1" applyProtection="1">
      <alignment horizontal="right"/>
      <protection locked="0"/>
    </xf>
    <xf numFmtId="37" fontId="24" fillId="0" borderId="1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43" fontId="18" fillId="0" borderId="0" xfId="1" applyFont="1" applyBorder="1" applyProtection="1">
      <protection locked="0"/>
    </xf>
    <xf numFmtId="3" fontId="51" fillId="0" borderId="0" xfId="0" applyNumberFormat="1" applyFont="1" applyAlignment="1" applyProtection="1">
      <alignment horizontal="right"/>
      <protection locked="0"/>
    </xf>
    <xf numFmtId="3" fontId="0" fillId="0" borderId="0" xfId="0" applyNumberFormat="1" applyBorder="1" applyProtection="1">
      <protection locked="0"/>
    </xf>
    <xf numFmtId="183" fontId="20" fillId="0" borderId="0" xfId="0" applyFont="1" applyProtection="1"/>
    <xf numFmtId="170" fontId="18" fillId="0" borderId="10" xfId="1" applyNumberFormat="1" applyFont="1" applyFill="1" applyBorder="1" applyProtection="1"/>
    <xf numFmtId="182" fontId="24" fillId="0" borderId="16" xfId="1" applyNumberFormat="1" applyFont="1" applyFill="1" applyBorder="1" applyAlignment="1" applyProtection="1">
      <alignment horizontal="right"/>
    </xf>
    <xf numFmtId="168" fontId="24" fillId="0" borderId="17" xfId="7" applyNumberFormat="1" applyFont="1" applyFill="1" applyBorder="1" applyAlignment="1" applyProtection="1">
      <alignment horizontal="right"/>
    </xf>
    <xf numFmtId="9" fontId="18" fillId="0" borderId="0" xfId="7" applyFont="1" applyProtection="1"/>
    <xf numFmtId="183" fontId="25" fillId="0" borderId="9" xfId="0" applyFont="1" applyFill="1" applyBorder="1" applyAlignment="1" applyProtection="1">
      <alignment horizontal="center"/>
    </xf>
    <xf numFmtId="180" fontId="18" fillId="0" borderId="9" xfId="0" applyNumberFormat="1" applyFont="1" applyBorder="1" applyProtection="1"/>
    <xf numFmtId="170" fontId="18" fillId="0" borderId="11" xfId="1" applyNumberFormat="1" applyFont="1" applyFill="1" applyBorder="1" applyProtection="1"/>
    <xf numFmtId="170" fontId="18" fillId="0" borderId="9" xfId="1" applyNumberFormat="1" applyFont="1" applyFill="1" applyBorder="1" applyProtection="1"/>
    <xf numFmtId="170" fontId="18" fillId="0" borderId="6" xfId="1" applyNumberFormat="1" applyFont="1" applyFill="1" applyBorder="1" applyProtection="1"/>
    <xf numFmtId="37" fontId="24" fillId="0" borderId="19" xfId="1" applyNumberFormat="1" applyFont="1" applyFill="1" applyBorder="1" applyAlignment="1" applyProtection="1">
      <alignment horizontal="right"/>
    </xf>
    <xf numFmtId="37" fontId="24" fillId="0" borderId="17" xfId="1" applyNumberFormat="1" applyFont="1" applyFill="1" applyBorder="1" applyAlignment="1" applyProtection="1">
      <alignment horizontal="right"/>
    </xf>
    <xf numFmtId="37" fontId="24" fillId="0" borderId="20" xfId="1" applyNumberFormat="1" applyFont="1" applyFill="1" applyBorder="1" applyAlignment="1" applyProtection="1">
      <alignment horizontal="right"/>
    </xf>
    <xf numFmtId="37" fontId="24" fillId="0" borderId="18" xfId="1" applyNumberFormat="1" applyFont="1" applyFill="1" applyBorder="1" applyAlignment="1" applyProtection="1">
      <alignment horizontal="right"/>
    </xf>
    <xf numFmtId="37" fontId="24" fillId="0" borderId="9" xfId="1" applyNumberFormat="1" applyFont="1" applyFill="1" applyBorder="1" applyAlignment="1" applyProtection="1">
      <alignment horizontal="right"/>
    </xf>
    <xf numFmtId="169" fontId="24" fillId="0" borderId="18" xfId="1" applyNumberFormat="1" applyFont="1" applyFill="1" applyBorder="1" applyAlignment="1" applyProtection="1">
      <alignment horizontal="right"/>
    </xf>
    <xf numFmtId="169" fontId="24" fillId="0" borderId="18" xfId="0" applyNumberFormat="1" applyFont="1" applyBorder="1" applyProtection="1"/>
    <xf numFmtId="183" fontId="27" fillId="0" borderId="0" xfId="0" applyFont="1" applyBorder="1" applyProtection="1"/>
    <xf numFmtId="169" fontId="24" fillId="0" borderId="19" xfId="1" applyNumberFormat="1" applyFont="1" applyFill="1" applyBorder="1" applyAlignment="1" applyProtection="1">
      <alignment horizontal="right"/>
    </xf>
    <xf numFmtId="37" fontId="0" fillId="0" borderId="0" xfId="0" applyNumberFormat="1" applyFill="1" applyBorder="1" applyProtection="1"/>
    <xf numFmtId="2" fontId="18" fillId="0" borderId="0" xfId="0" applyNumberFormat="1" applyFont="1" applyFill="1" applyBorder="1" applyAlignment="1" applyProtection="1">
      <alignment horizontal="right"/>
    </xf>
    <xf numFmtId="37" fontId="0" fillId="0" borderId="0" xfId="0" applyNumberFormat="1" applyFill="1" applyProtection="1"/>
    <xf numFmtId="37" fontId="18" fillId="0" borderId="0" xfId="0" applyNumberFormat="1" applyFont="1" applyProtection="1"/>
    <xf numFmtId="3" fontId="51" fillId="0" borderId="0" xfId="0" applyNumberFormat="1" applyFont="1" applyFill="1" applyAlignment="1" applyProtection="1">
      <alignment horizontal="right"/>
    </xf>
    <xf numFmtId="3" fontId="50" fillId="0" borderId="0" xfId="0" applyNumberFormat="1" applyFont="1" applyFill="1" applyAlignment="1" applyProtection="1">
      <alignment horizontal="right"/>
    </xf>
    <xf numFmtId="3" fontId="0" fillId="0" borderId="0" xfId="0" applyNumberFormat="1" applyFill="1" applyBorder="1" applyProtection="1"/>
    <xf numFmtId="37" fontId="18" fillId="0" borderId="0" xfId="7" applyNumberFormat="1" applyFont="1" applyFill="1" applyBorder="1" applyProtection="1">
      <protection locked="0"/>
    </xf>
    <xf numFmtId="183" fontId="27" fillId="0" borderId="0" xfId="0" applyFont="1" applyFill="1" applyProtection="1">
      <protection locked="0"/>
    </xf>
    <xf numFmtId="37" fontId="18" fillId="0" borderId="0" xfId="0" applyNumberFormat="1" applyFont="1" applyFill="1" applyBorder="1" applyAlignment="1" applyProtection="1">
      <alignment horizontal="right"/>
      <protection locked="0"/>
    </xf>
    <xf numFmtId="183" fontId="15" fillId="0" borderId="0" xfId="0" applyFont="1" applyFill="1" applyAlignment="1" applyProtection="1">
      <alignment horizontal="left"/>
    </xf>
    <xf numFmtId="183" fontId="17" fillId="0" borderId="0" xfId="0" applyFont="1" applyFill="1" applyProtection="1"/>
    <xf numFmtId="183" fontId="20" fillId="0" borderId="0" xfId="0" applyFont="1" applyFill="1" applyProtection="1"/>
    <xf numFmtId="183" fontId="20" fillId="0" borderId="0" xfId="14" applyFont="1" applyFill="1" applyProtection="1"/>
    <xf numFmtId="183" fontId="18" fillId="0" borderId="0" xfId="14" applyFont="1" applyFill="1" applyProtection="1"/>
    <xf numFmtId="183" fontId="18" fillId="0" borderId="5" xfId="0" applyFont="1" applyBorder="1" applyProtection="1"/>
    <xf numFmtId="183" fontId="18" fillId="0" borderId="1" xfId="0" applyFont="1" applyBorder="1" applyProtection="1"/>
    <xf numFmtId="183" fontId="0" fillId="0" borderId="0" xfId="0" applyFill="1" applyAlignment="1" applyProtection="1">
      <alignment horizontal="left"/>
    </xf>
    <xf numFmtId="183" fontId="18" fillId="0" borderId="3" xfId="0" applyFont="1" applyBorder="1" applyProtection="1"/>
    <xf numFmtId="169" fontId="18" fillId="0" borderId="0" xfId="7" applyNumberFormat="1" applyFont="1" applyFill="1" applyBorder="1" applyAlignment="1" applyProtection="1">
      <alignment horizontal="right"/>
    </xf>
    <xf numFmtId="169" fontId="18" fillId="0" borderId="11" xfId="7" applyNumberFormat="1" applyFont="1" applyFill="1" applyBorder="1" applyAlignment="1" applyProtection="1">
      <alignment horizontal="right"/>
    </xf>
    <xf numFmtId="169" fontId="18" fillId="0" borderId="9" xfId="7" applyNumberFormat="1" applyFont="1" applyFill="1" applyBorder="1" applyAlignment="1" applyProtection="1">
      <alignment horizontal="right"/>
    </xf>
    <xf numFmtId="169" fontId="18" fillId="0" borderId="10" xfId="7" applyNumberFormat="1" applyFont="1" applyFill="1" applyBorder="1" applyAlignment="1" applyProtection="1">
      <alignment horizontal="right"/>
    </xf>
    <xf numFmtId="169" fontId="18" fillId="0" borderId="9" xfId="0" applyNumberFormat="1" applyFont="1" applyFill="1" applyBorder="1" applyAlignment="1" applyProtection="1">
      <alignment horizontal="right"/>
    </xf>
    <xf numFmtId="37" fontId="18" fillId="0" borderId="0" xfId="7" applyNumberFormat="1" applyFont="1" applyFill="1" applyBorder="1" applyProtection="1"/>
    <xf numFmtId="169" fontId="18" fillId="0" borderId="0" xfId="7" applyNumberFormat="1" applyFont="1" applyFill="1" applyBorder="1" applyProtection="1"/>
    <xf numFmtId="169" fontId="18" fillId="0" borderId="9" xfId="7" applyNumberFormat="1" applyFont="1" applyFill="1" applyBorder="1" applyProtection="1"/>
    <xf numFmtId="37" fontId="18" fillId="0" borderId="9" xfId="7" applyNumberFormat="1" applyFont="1" applyFill="1" applyBorder="1" applyProtection="1"/>
    <xf numFmtId="37" fontId="18" fillId="0" borderId="10" xfId="0" applyNumberFormat="1" applyFont="1" applyFill="1" applyBorder="1" applyAlignment="1" applyProtection="1">
      <alignment horizontal="right"/>
    </xf>
    <xf numFmtId="37" fontId="18" fillId="0" borderId="11" xfId="7" applyNumberFormat="1" applyFont="1" applyFill="1" applyBorder="1" applyProtection="1"/>
    <xf numFmtId="37" fontId="18" fillId="0" borderId="0" xfId="0" applyNumberFormat="1" applyFont="1" applyFill="1" applyBorder="1" applyAlignment="1" applyProtection="1">
      <alignment horizontal="right"/>
    </xf>
    <xf numFmtId="167" fontId="18" fillId="0" borderId="0" xfId="1" applyNumberFormat="1" applyFont="1" applyFill="1" applyBorder="1" applyProtection="1"/>
    <xf numFmtId="43" fontId="18" fillId="0" borderId="10" xfId="1" applyFont="1" applyFill="1" applyBorder="1" applyProtection="1"/>
    <xf numFmtId="43" fontId="18" fillId="0" borderId="0" xfId="1" applyFont="1" applyFill="1" applyBorder="1" applyAlignment="1" applyProtection="1"/>
    <xf numFmtId="43" fontId="18" fillId="0" borderId="10" xfId="1" applyFont="1" applyFill="1" applyBorder="1" applyAlignment="1" applyProtection="1">
      <alignment horizontal="right"/>
    </xf>
    <xf numFmtId="43" fontId="18" fillId="0" borderId="9" xfId="1" applyFont="1" applyFill="1" applyBorder="1" applyAlignment="1" applyProtection="1">
      <alignment horizontal="right"/>
    </xf>
    <xf numFmtId="171" fontId="18" fillId="0" borderId="1" xfId="0" applyNumberFormat="1" applyFont="1" applyBorder="1" applyProtection="1"/>
    <xf numFmtId="37" fontId="18" fillId="0" borderId="10" xfId="0" applyNumberFormat="1" applyFont="1" applyFill="1" applyBorder="1" applyAlignment="1" applyProtection="1"/>
    <xf numFmtId="190" fontId="18" fillId="0" borderId="0" xfId="75" applyNumberFormat="1" applyFont="1" applyFill="1" applyBorder="1" applyAlignment="1" applyProtection="1">
      <alignment horizontal="right"/>
    </xf>
    <xf numFmtId="0" fontId="13" fillId="0" borderId="0" xfId="75" applyFont="1" applyBorder="1" applyProtection="1"/>
    <xf numFmtId="188" fontId="18" fillId="0" borderId="0" xfId="1" applyNumberFormat="1" applyFont="1" applyFill="1" applyBorder="1" applyProtection="1"/>
    <xf numFmtId="177" fontId="18" fillId="0" borderId="0" xfId="7" applyNumberFormat="1" applyFont="1" applyFill="1" applyAlignment="1" applyProtection="1">
      <alignment horizontal="right"/>
    </xf>
    <xf numFmtId="183" fontId="14" fillId="0" borderId="0" xfId="0" applyFont="1" applyFill="1" applyBorder="1" applyAlignment="1" applyProtection="1">
      <alignment horizontal="center"/>
    </xf>
    <xf numFmtId="183" fontId="25" fillId="0" borderId="11" xfId="0" applyFont="1" applyFill="1" applyBorder="1" applyAlignment="1" applyProtection="1">
      <alignment horizontal="center"/>
    </xf>
    <xf numFmtId="183" fontId="24" fillId="0" borderId="2" xfId="0" applyFont="1" applyFill="1" applyBorder="1" applyAlignment="1" applyProtection="1">
      <alignment horizontal="center"/>
    </xf>
    <xf numFmtId="183" fontId="24" fillId="0" borderId="4" xfId="0" applyFont="1" applyFill="1" applyBorder="1" applyAlignment="1" applyProtection="1">
      <alignment horizontal="center"/>
    </xf>
    <xf numFmtId="183" fontId="24" fillId="0" borderId="0" xfId="0" applyFont="1" applyAlignment="1" applyProtection="1">
      <alignment wrapText="1"/>
    </xf>
    <xf numFmtId="0" fontId="24" fillId="0" borderId="0" xfId="75" applyFont="1" applyAlignment="1" applyProtection="1">
      <alignment wrapText="1"/>
    </xf>
    <xf numFmtId="183" fontId="25" fillId="0" borderId="10" xfId="0" applyFont="1" applyFill="1" applyBorder="1" applyAlignment="1" applyProtection="1">
      <alignment horizontal="center"/>
    </xf>
    <xf numFmtId="170" fontId="112" fillId="0" borderId="0" xfId="0" applyNumberFormat="1" applyFont="1" applyFill="1" applyBorder="1" applyProtection="1"/>
    <xf numFmtId="2" fontId="112" fillId="0" borderId="0" xfId="0" applyNumberFormat="1" applyFont="1" applyFill="1" applyBorder="1" applyProtection="1"/>
    <xf numFmtId="169" fontId="112" fillId="0" borderId="0" xfId="1" applyNumberFormat="1" applyFont="1" applyFill="1" applyBorder="1" applyProtection="1"/>
    <xf numFmtId="169" fontId="112" fillId="0" borderId="0" xfId="1" applyNumberFormat="1" applyFont="1" applyFill="1" applyBorder="1" applyAlignment="1" applyProtection="1">
      <alignment horizontal="right"/>
    </xf>
    <xf numFmtId="168" fontId="112" fillId="0" borderId="0" xfId="0" applyNumberFormat="1" applyFont="1" applyFill="1" applyBorder="1" applyProtection="1"/>
    <xf numFmtId="168" fontId="112" fillId="0" borderId="0" xfId="7" applyNumberFormat="1" applyFont="1" applyFill="1" applyBorder="1" applyProtection="1"/>
    <xf numFmtId="168" fontId="112" fillId="0" borderId="0" xfId="7" applyNumberFormat="1" applyFont="1" applyFill="1" applyBorder="1" applyAlignment="1" applyProtection="1">
      <alignment horizontal="right"/>
    </xf>
    <xf numFmtId="169" fontId="18" fillId="0" borderId="13" xfId="76" applyNumberFormat="1" applyFont="1" applyFill="1" applyBorder="1" applyProtection="1"/>
    <xf numFmtId="43" fontId="18" fillId="0" borderId="0" xfId="1" applyFont="1" applyBorder="1" applyProtection="1"/>
    <xf numFmtId="3" fontId="51" fillId="0" borderId="0" xfId="0" applyNumberFormat="1" applyFont="1" applyAlignment="1" applyProtection="1">
      <alignment horizontal="right"/>
    </xf>
    <xf numFmtId="3" fontId="0" fillId="0" borderId="0" xfId="0" applyNumberFormat="1" applyBorder="1" applyProtection="1"/>
    <xf numFmtId="183" fontId="24" fillId="0" borderId="2" xfId="0" applyFont="1" applyFill="1" applyBorder="1" applyAlignment="1" applyProtection="1">
      <alignment horizontal="center"/>
    </xf>
    <xf numFmtId="168" fontId="18" fillId="3" borderId="0" xfId="7" applyNumberFormat="1" applyFont="1" applyFill="1" applyBorder="1" applyProtection="1"/>
    <xf numFmtId="168" fontId="18" fillId="0" borderId="0" xfId="7" applyNumberFormat="1" applyFont="1" applyFill="1" applyBorder="1" applyAlignment="1" applyProtection="1">
      <protection locked="0"/>
    </xf>
    <xf numFmtId="168" fontId="18" fillId="0" borderId="0" xfId="7" applyNumberFormat="1" applyFont="1" applyFill="1" applyBorder="1" applyAlignment="1" applyProtection="1"/>
    <xf numFmtId="173" fontId="18" fillId="0" borderId="0" xfId="0" applyNumberFormat="1" applyFont="1" applyFill="1" applyBorder="1" applyAlignment="1" applyProtection="1"/>
    <xf numFmtId="183" fontId="18" fillId="0" borderId="6" xfId="0" applyFont="1" applyFill="1" applyBorder="1" applyAlignment="1" applyProtection="1">
      <protection locked="0"/>
    </xf>
    <xf numFmtId="43" fontId="18" fillId="0" borderId="0" xfId="1" applyFont="1" applyFill="1" applyBorder="1" applyProtection="1">
      <protection locked="0"/>
    </xf>
    <xf numFmtId="168" fontId="112" fillId="3" borderId="0" xfId="7" applyNumberFormat="1" applyFont="1" applyFill="1" applyBorder="1" applyProtection="1"/>
    <xf numFmtId="43" fontId="23" fillId="0" borderId="10" xfId="1" applyFont="1" applyFill="1" applyBorder="1" applyProtection="1">
      <protection locked="0"/>
    </xf>
    <xf numFmtId="169" fontId="23" fillId="0" borderId="8" xfId="1" applyNumberFormat="1" applyFont="1" applyFill="1" applyBorder="1" applyProtection="1"/>
    <xf numFmtId="37" fontId="18" fillId="0" borderId="9" xfId="7" applyNumberFormat="1" applyFont="1" applyFill="1" applyBorder="1" applyAlignment="1" applyProtection="1">
      <alignment horizontal="right"/>
    </xf>
    <xf numFmtId="37" fontId="18" fillId="0" borderId="8" xfId="7" applyNumberFormat="1" applyFont="1" applyFill="1" applyBorder="1" applyAlignment="1" applyProtection="1">
      <alignment horizontal="right"/>
    </xf>
    <xf numFmtId="167" fontId="18" fillId="0" borderId="15" xfId="13" applyNumberFormat="1" applyFont="1" applyFill="1" applyBorder="1" applyProtection="1"/>
    <xf numFmtId="167" fontId="18" fillId="0" borderId="15" xfId="13" applyNumberFormat="1" applyFont="1" applyFill="1" applyBorder="1" applyAlignment="1" applyProtection="1">
      <alignment horizontal="right"/>
    </xf>
    <xf numFmtId="167" fontId="18" fillId="0" borderId="18" xfId="13" applyNumberFormat="1" applyFont="1" applyFill="1" applyBorder="1" applyAlignment="1" applyProtection="1">
      <alignment horizontal="right"/>
    </xf>
    <xf numFmtId="167" fontId="18" fillId="0" borderId="8" xfId="13" applyNumberFormat="1" applyFont="1" applyFill="1" applyBorder="1" applyProtection="1"/>
    <xf numFmtId="167" fontId="18" fillId="0" borderId="9" xfId="16" applyNumberFormat="1" applyFont="1" applyFill="1" applyBorder="1" applyAlignment="1" applyProtection="1">
      <alignment horizontal="right"/>
    </xf>
    <xf numFmtId="169"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43" fontId="18" fillId="0" borderId="0" xfId="13" applyFont="1" applyBorder="1" applyProtection="1"/>
    <xf numFmtId="37" fontId="18" fillId="0" borderId="7" xfId="75" applyNumberFormat="1" applyFont="1" applyBorder="1" applyProtection="1"/>
    <xf numFmtId="169" fontId="18" fillId="0" borderId="15" xfId="1" applyNumberFormat="1" applyFont="1" applyFill="1" applyBorder="1" applyAlignment="1" applyProtection="1">
      <alignment horizontal="right"/>
    </xf>
    <xf numFmtId="183" fontId="18" fillId="0" borderId="10" xfId="0" applyFont="1" applyBorder="1" applyAlignment="1" applyProtection="1">
      <alignment horizontal="center"/>
    </xf>
    <xf numFmtId="169" fontId="18" fillId="0" borderId="12" xfId="7" applyNumberFormat="1" applyFont="1" applyFill="1" applyBorder="1" applyAlignment="1" applyProtection="1">
      <alignment horizontal="right"/>
    </xf>
    <xf numFmtId="169" fontId="18" fillId="0" borderId="16" xfId="1" applyNumberFormat="1" applyFont="1" applyFill="1" applyBorder="1" applyAlignment="1" applyProtection="1">
      <alignment horizontal="right"/>
    </xf>
    <xf numFmtId="182" fontId="18" fillId="0" borderId="15" xfId="1" applyNumberFormat="1" applyFont="1" applyBorder="1" applyAlignment="1" applyProtection="1"/>
    <xf numFmtId="37" fontId="18" fillId="0" borderId="15" xfId="7" applyNumberFormat="1" applyFont="1" applyFill="1" applyBorder="1" applyAlignment="1" applyProtection="1">
      <alignment horizontal="right"/>
    </xf>
    <xf numFmtId="2" fontId="0" fillId="0" borderId="0" xfId="0" applyNumberFormat="1" applyFill="1" applyProtection="1"/>
    <xf numFmtId="2" fontId="23" fillId="0" borderId="0" xfId="0" applyNumberFormat="1" applyFont="1" applyFill="1" applyBorder="1" applyProtection="1">
      <protection locked="0"/>
    </xf>
    <xf numFmtId="1" fontId="18" fillId="0" borderId="0" xfId="0" applyNumberFormat="1" applyFont="1" applyBorder="1" applyProtection="1"/>
    <xf numFmtId="183" fontId="24" fillId="0" borderId="2" xfId="0" applyFont="1" applyFill="1" applyBorder="1" applyAlignment="1" applyProtection="1">
      <alignment horizontal="center"/>
    </xf>
    <xf numFmtId="171" fontId="0" fillId="0" borderId="0" xfId="7" applyNumberFormat="1" applyFont="1" applyFill="1" applyProtection="1"/>
    <xf numFmtId="37" fontId="0" fillId="0" borderId="0" xfId="7" applyNumberFormat="1" applyFont="1" applyFill="1" applyProtection="1"/>
    <xf numFmtId="182" fontId="96" fillId="0" borderId="0" xfId="1" applyNumberFormat="1" applyFont="1" applyFill="1" applyAlignment="1" applyProtection="1">
      <alignment horizontal="right" vertical="center" wrapText="1"/>
    </xf>
    <xf numFmtId="9" fontId="0" fillId="0" borderId="0" xfId="7" applyFont="1" applyFill="1" applyProtection="1"/>
    <xf numFmtId="0" fontId="0" fillId="0" borderId="0" xfId="0" applyNumberFormat="1" applyFill="1" applyProtection="1">
      <protection locked="0"/>
    </xf>
    <xf numFmtId="37" fontId="13" fillId="0" borderId="0" xfId="75" applyNumberFormat="1" applyProtection="1">
      <protection locked="0"/>
    </xf>
    <xf numFmtId="10" fontId="13" fillId="0" borderId="0" xfId="75" applyNumberFormat="1" applyProtection="1">
      <protection locked="0"/>
    </xf>
    <xf numFmtId="182" fontId="27" fillId="0" borderId="0" xfId="75" applyNumberFormat="1" applyFont="1" applyBorder="1" applyProtection="1">
      <protection locked="0"/>
    </xf>
    <xf numFmtId="167" fontId="18" fillId="0" borderId="9" xfId="1" applyNumberFormat="1" applyFont="1" applyFill="1" applyBorder="1" applyProtection="1"/>
    <xf numFmtId="170" fontId="18" fillId="0" borderId="0" xfId="0" applyNumberFormat="1" applyFont="1" applyFill="1" applyBorder="1" applyAlignment="1" applyProtection="1">
      <alignment horizontal="right"/>
      <protection locked="0"/>
    </xf>
    <xf numFmtId="37" fontId="18" fillId="0" borderId="7" xfId="0" applyNumberFormat="1" applyFont="1" applyBorder="1" applyAlignment="1" applyProtection="1"/>
    <xf numFmtId="168" fontId="18" fillId="0" borderId="11" xfId="7" applyNumberFormat="1" applyFont="1" applyFill="1" applyBorder="1" applyAlignment="1" applyProtection="1">
      <alignment horizontal="right"/>
    </xf>
    <xf numFmtId="183" fontId="30" fillId="0" borderId="0" xfId="0" applyFont="1" applyAlignment="1">
      <alignment horizontal="center" wrapText="1"/>
    </xf>
    <xf numFmtId="183" fontId="0" fillId="0" borderId="0" xfId="0" applyAlignment="1">
      <alignment wrapText="1"/>
    </xf>
    <xf numFmtId="183" fontId="29" fillId="0" borderId="0" xfId="0" applyFont="1" applyAlignment="1">
      <alignment horizontal="center" wrapText="1"/>
    </xf>
    <xf numFmtId="183" fontId="13" fillId="0" borderId="10" xfId="0" applyFont="1" applyBorder="1" applyAlignment="1">
      <alignment horizontal="left" wrapText="1" indent="2"/>
    </xf>
    <xf numFmtId="183" fontId="0" fillId="0" borderId="0" xfId="0" applyBorder="1" applyAlignment="1">
      <alignment horizontal="left" indent="2"/>
    </xf>
    <xf numFmtId="183" fontId="34" fillId="0" borderId="10" xfId="0" applyFont="1" applyBorder="1" applyAlignment="1">
      <alignment horizontal="left" indent="2"/>
    </xf>
    <xf numFmtId="183" fontId="34" fillId="0" borderId="0" xfId="0" applyFont="1" applyBorder="1" applyAlignment="1">
      <alignment horizontal="left" indent="2"/>
    </xf>
    <xf numFmtId="183" fontId="13" fillId="0" borderId="10" xfId="0" applyFont="1" applyBorder="1" applyAlignment="1">
      <alignment horizontal="left" indent="2"/>
    </xf>
    <xf numFmtId="183" fontId="34" fillId="0" borderId="10" xfId="0" applyFont="1" applyBorder="1" applyAlignment="1">
      <alignment horizontal="left" wrapText="1" indent="2"/>
    </xf>
    <xf numFmtId="183" fontId="13" fillId="0" borderId="0" xfId="0" applyFont="1" applyFill="1" applyAlignment="1" applyProtection="1">
      <alignment horizontal="left" wrapText="1"/>
      <protection locked="0"/>
    </xf>
    <xf numFmtId="183" fontId="13" fillId="0" borderId="0" xfId="0" applyFont="1" applyFill="1" applyAlignment="1" applyProtection="1">
      <alignment horizontal="left" vertical="top" wrapText="1"/>
      <protection locked="0"/>
    </xf>
    <xf numFmtId="183" fontId="34" fillId="0" borderId="0" xfId="0" applyFont="1" applyFill="1" applyAlignment="1" applyProtection="1">
      <alignment horizontal="left" vertical="top" wrapText="1"/>
      <protection locked="0"/>
    </xf>
    <xf numFmtId="183" fontId="0" fillId="0" borderId="0" xfId="0" applyFill="1" applyAlignment="1" applyProtection="1">
      <alignment horizontal="left" vertical="top" wrapText="1"/>
      <protection locked="0"/>
    </xf>
    <xf numFmtId="183" fontId="13" fillId="0" borderId="0" xfId="0" applyFont="1" applyFill="1" applyAlignment="1">
      <alignment horizontal="left" wrapText="1"/>
    </xf>
    <xf numFmtId="183" fontId="34" fillId="0" borderId="0" xfId="0" applyFont="1" applyFill="1" applyAlignment="1">
      <alignment horizontal="left" wrapText="1"/>
    </xf>
    <xf numFmtId="183" fontId="0" fillId="0" borderId="0" xfId="0" applyFill="1" applyAlignment="1">
      <alignment horizontal="left" wrapText="1"/>
    </xf>
    <xf numFmtId="183" fontId="34" fillId="0" borderId="5" xfId="0" applyFont="1" applyBorder="1" applyAlignment="1">
      <alignment horizontal="left" wrapText="1" indent="2"/>
    </xf>
    <xf numFmtId="183" fontId="0" fillId="0" borderId="6" xfId="0" applyBorder="1" applyAlignment="1">
      <alignment horizontal="left" indent="2"/>
    </xf>
    <xf numFmtId="183" fontId="34" fillId="0" borderId="0" xfId="0" applyFont="1" applyFill="1" applyAlignment="1" applyProtection="1">
      <alignment horizontal="left" wrapText="1"/>
      <protection locked="0"/>
    </xf>
    <xf numFmtId="183" fontId="0" fillId="0" borderId="0" xfId="0" applyFill="1" applyAlignment="1" applyProtection="1">
      <alignment horizontal="left" wrapText="1"/>
      <protection locked="0"/>
    </xf>
    <xf numFmtId="183" fontId="14" fillId="0" borderId="0" xfId="0" applyFont="1" applyFill="1" applyBorder="1" applyAlignment="1" applyProtection="1">
      <alignment horizontal="center"/>
    </xf>
    <xf numFmtId="183" fontId="25" fillId="0" borderId="11" xfId="0" applyFont="1" applyFill="1" applyBorder="1" applyAlignment="1" applyProtection="1">
      <alignment horizontal="center"/>
    </xf>
    <xf numFmtId="183" fontId="24" fillId="0" borderId="2" xfId="0" applyFont="1" applyFill="1" applyBorder="1" applyAlignment="1" applyProtection="1">
      <alignment horizontal="center"/>
    </xf>
    <xf numFmtId="183" fontId="24" fillId="0" borderId="4" xfId="0" applyFont="1" applyFill="1" applyBorder="1" applyAlignment="1" applyProtection="1">
      <alignment horizontal="center"/>
    </xf>
    <xf numFmtId="183" fontId="14" fillId="0" borderId="5" xfId="0" applyFont="1" applyFill="1" applyBorder="1" applyAlignment="1" applyProtection="1">
      <alignment horizontal="center"/>
    </xf>
    <xf numFmtId="183" fontId="25" fillId="0" borderId="1" xfId="0" applyFont="1" applyFill="1" applyBorder="1" applyAlignment="1" applyProtection="1">
      <alignment horizontal="center"/>
    </xf>
    <xf numFmtId="183" fontId="18" fillId="0" borderId="5" xfId="0" applyFont="1" applyFill="1" applyBorder="1" applyAlignment="1" applyProtection="1">
      <alignment horizontal="center"/>
    </xf>
    <xf numFmtId="183" fontId="18" fillId="0" borderId="1" xfId="0" applyFont="1" applyFill="1" applyBorder="1" applyAlignment="1" applyProtection="1">
      <alignment horizontal="center"/>
    </xf>
    <xf numFmtId="183" fontId="24" fillId="0" borderId="0" xfId="0" applyFont="1" applyAlignment="1" applyProtection="1">
      <alignment wrapText="1"/>
    </xf>
    <xf numFmtId="183" fontId="0" fillId="0" borderId="0" xfId="0" applyBorder="1" applyAlignment="1" applyProtection="1">
      <alignment wrapText="1"/>
    </xf>
    <xf numFmtId="0" fontId="14" fillId="0" borderId="5" xfId="75" applyFont="1" applyFill="1" applyBorder="1" applyAlignment="1" applyProtection="1">
      <alignment horizontal="center"/>
    </xf>
    <xf numFmtId="0" fontId="14" fillId="0" borderId="1" xfId="75" applyFont="1" applyFill="1" applyBorder="1" applyAlignment="1" applyProtection="1">
      <alignment horizontal="center"/>
    </xf>
    <xf numFmtId="0" fontId="24" fillId="0" borderId="2" xfId="76" applyFont="1" applyFill="1" applyBorder="1" applyAlignment="1" applyProtection="1">
      <alignment horizontal="center"/>
    </xf>
    <xf numFmtId="0" fontId="24" fillId="0" borderId="4" xfId="76" applyFont="1" applyFill="1" applyBorder="1" applyAlignment="1" applyProtection="1">
      <alignment horizontal="center"/>
    </xf>
    <xf numFmtId="0" fontId="24" fillId="0" borderId="0" xfId="75" applyFont="1" applyAlignment="1" applyProtection="1">
      <alignment wrapText="1"/>
    </xf>
    <xf numFmtId="0" fontId="13" fillId="0" borderId="0" xfId="75" applyBorder="1" applyAlignment="1" applyProtection="1">
      <alignment wrapText="1"/>
    </xf>
    <xf numFmtId="0" fontId="13" fillId="0" borderId="0" xfId="75" applyAlignment="1" applyProtection="1">
      <alignment wrapText="1"/>
    </xf>
    <xf numFmtId="183" fontId="14" fillId="0" borderId="6" xfId="0" applyFont="1" applyFill="1" applyBorder="1" applyAlignment="1" applyProtection="1">
      <alignment horizontal="center"/>
    </xf>
    <xf numFmtId="0" fontId="24" fillId="0" borderId="2" xfId="157" applyFont="1" applyFill="1" applyBorder="1" applyAlignment="1" applyProtection="1">
      <alignment horizontal="center"/>
    </xf>
    <xf numFmtId="0" fontId="24" fillId="0" borderId="4" xfId="157" applyFont="1" applyFill="1" applyBorder="1" applyAlignment="1" applyProtection="1">
      <alignment horizontal="center"/>
    </xf>
    <xf numFmtId="0" fontId="24" fillId="0" borderId="2" xfId="156" applyFont="1" applyFill="1" applyBorder="1" applyAlignment="1" applyProtection="1">
      <alignment horizontal="center"/>
    </xf>
    <xf numFmtId="0" fontId="24" fillId="0" borderId="4" xfId="156" applyFont="1" applyFill="1" applyBorder="1" applyAlignment="1" applyProtection="1">
      <alignment horizontal="center"/>
    </xf>
    <xf numFmtId="0" fontId="18" fillId="0" borderId="5" xfId="75" applyFont="1" applyFill="1" applyBorder="1" applyAlignment="1" applyProtection="1">
      <alignment horizontal="center"/>
    </xf>
    <xf numFmtId="0" fontId="18" fillId="0" borderId="1" xfId="75" applyFont="1" applyFill="1" applyBorder="1" applyAlignment="1" applyProtection="1">
      <alignment horizontal="center"/>
    </xf>
    <xf numFmtId="183" fontId="14" fillId="0" borderId="1" xfId="0" applyFont="1" applyFill="1" applyBorder="1" applyAlignment="1" applyProtection="1">
      <alignment horizontal="center"/>
    </xf>
    <xf numFmtId="183" fontId="25" fillId="0" borderId="5" xfId="0" applyFont="1" applyFill="1" applyBorder="1" applyAlignment="1" applyProtection="1">
      <alignment horizontal="center"/>
    </xf>
    <xf numFmtId="183" fontId="25" fillId="0" borderId="10" xfId="0" applyFont="1" applyFill="1" applyBorder="1" applyAlignment="1" applyProtection="1">
      <alignment horizontal="center"/>
    </xf>
    <xf numFmtId="183" fontId="25" fillId="0" borderId="6" xfId="0" applyFont="1" applyFill="1" applyBorder="1" applyAlignment="1" applyProtection="1">
      <alignment horizontal="center"/>
    </xf>
    <xf numFmtId="183" fontId="20" fillId="0" borderId="0" xfId="0" applyFont="1" applyFill="1" applyAlignment="1" applyProtection="1">
      <alignment wrapText="1"/>
    </xf>
    <xf numFmtId="183" fontId="0" fillId="0" borderId="0" xfId="0" applyFill="1" applyBorder="1" applyAlignment="1" applyProtection="1">
      <alignment wrapText="1"/>
    </xf>
    <xf numFmtId="183" fontId="0" fillId="0" borderId="3" xfId="0" applyBorder="1" applyAlignment="1" applyProtection="1"/>
    <xf numFmtId="183" fontId="0" fillId="0" borderId="4" xfId="0" applyBorder="1" applyAlignment="1" applyProtection="1"/>
    <xf numFmtId="183" fontId="20" fillId="0" borderId="0" xfId="0" applyFont="1" applyFill="1" applyAlignment="1" applyProtection="1">
      <alignment horizontal="left" wrapText="1"/>
    </xf>
    <xf numFmtId="183" fontId="20" fillId="0" borderId="11" xfId="0" applyFont="1" applyFill="1" applyBorder="1" applyAlignment="1" applyProtection="1">
      <alignment horizontal="left" wrapText="1"/>
    </xf>
  </cellXfs>
  <cellStyles count="3563">
    <cellStyle name="20% - Accent1" xfId="50" builtinId="30" customBuiltin="1"/>
    <cellStyle name="20% - Accent1 2" xfId="78"/>
    <cellStyle name="20% - Accent1 2 2" xfId="542"/>
    <cellStyle name="20% - Accent1 2 3" xfId="701"/>
    <cellStyle name="20% - Accent1 2 4" xfId="787"/>
    <cellStyle name="20% - Accent1 2 5" xfId="234"/>
    <cellStyle name="20% - Accent1 3" xfId="179"/>
    <cellStyle name="20% - Accent1 3 2" xfId="218"/>
    <cellStyle name="20% - Accent1 3 2 2" xfId="2341"/>
    <cellStyle name="20% - Accent1 3 2 2 2" xfId="2561"/>
    <cellStyle name="20% - Accent1 3 2 2 2 2" xfId="3226"/>
    <cellStyle name="20% - Accent1 3 2 2 3" xfId="2763"/>
    <cellStyle name="20% - Accent1 3 2 2 3 2" xfId="3428"/>
    <cellStyle name="20% - Accent1 3 2 2 4" xfId="3024"/>
    <cellStyle name="20% - Accent1 3 2 3" xfId="2435"/>
    <cellStyle name="20% - Accent1 3 2 3 2" xfId="2637"/>
    <cellStyle name="20% - Accent1 3 2 3 2 2" xfId="3302"/>
    <cellStyle name="20% - Accent1 3 2 3 3" xfId="2839"/>
    <cellStyle name="20% - Accent1 3 2 3 3 2" xfId="3504"/>
    <cellStyle name="20% - Accent1 3 2 3 4" xfId="3100"/>
    <cellStyle name="20% - Accent1 3 2 4" xfId="2483"/>
    <cellStyle name="20% - Accent1 3 2 4 2" xfId="3148"/>
    <cellStyle name="20% - Accent1 3 2 5" xfId="2685"/>
    <cellStyle name="20% - Accent1 3 2 5 2" xfId="3350"/>
    <cellStyle name="20% - Accent1 3 2 6" xfId="2858"/>
    <cellStyle name="20% - Accent1 3 2 6 2" xfId="3523"/>
    <cellStyle name="20% - Accent1 3 2 7" xfId="2946"/>
    <cellStyle name="20% - Accent1 3 3" xfId="389"/>
    <cellStyle name="20% - Accent1 3 4" xfId="2313"/>
    <cellStyle name="20% - Accent1 3 4 2" xfId="2533"/>
    <cellStyle name="20% - Accent1 3 4 2 2" xfId="3198"/>
    <cellStyle name="20% - Accent1 3 4 3" xfId="2735"/>
    <cellStyle name="20% - Accent1 3 4 3 2" xfId="3400"/>
    <cellStyle name="20% - Accent1 3 4 4" xfId="2996"/>
    <cellStyle name="20% - Accent1 3 5" xfId="2407"/>
    <cellStyle name="20% - Accent1 3 5 2" xfId="2609"/>
    <cellStyle name="20% - Accent1 3 5 2 2" xfId="3274"/>
    <cellStyle name="20% - Accent1 3 5 3" xfId="2811"/>
    <cellStyle name="20% - Accent1 3 5 3 2" xfId="3476"/>
    <cellStyle name="20% - Accent1 3 5 4" xfId="3072"/>
    <cellStyle name="20% - Accent1 3 6" xfId="2455"/>
    <cellStyle name="20% - Accent1 3 6 2" xfId="3120"/>
    <cellStyle name="20% - Accent1 3 7" xfId="2657"/>
    <cellStyle name="20% - Accent1 3 7 2" xfId="3322"/>
    <cellStyle name="20% - Accent1 3 8" xfId="2857"/>
    <cellStyle name="20% - Accent1 3 8 2" xfId="3522"/>
    <cellStyle name="20% - Accent1 3 9" xfId="2918"/>
    <cellStyle name="20% - Accent1 4" xfId="204"/>
    <cellStyle name="20% - Accent1 4 2" xfId="2327"/>
    <cellStyle name="20% - Accent1 4 2 2" xfId="2547"/>
    <cellStyle name="20% - Accent1 4 2 2 2" xfId="3212"/>
    <cellStyle name="20% - Accent1 4 2 3" xfId="2749"/>
    <cellStyle name="20% - Accent1 4 2 3 2" xfId="3414"/>
    <cellStyle name="20% - Accent1 4 2 4" xfId="3010"/>
    <cellStyle name="20% - Accent1 4 3" xfId="2421"/>
    <cellStyle name="20% - Accent1 4 3 2" xfId="2623"/>
    <cellStyle name="20% - Accent1 4 3 2 2" xfId="3288"/>
    <cellStyle name="20% - Accent1 4 3 3" xfId="2825"/>
    <cellStyle name="20% - Accent1 4 3 3 2" xfId="3490"/>
    <cellStyle name="20% - Accent1 4 3 4" xfId="3086"/>
    <cellStyle name="20% - Accent1 4 4" xfId="2469"/>
    <cellStyle name="20% - Accent1 4 4 2" xfId="3134"/>
    <cellStyle name="20% - Accent1 4 5" xfId="2671"/>
    <cellStyle name="20% - Accent1 4 5 2" xfId="3336"/>
    <cellStyle name="20% - Accent1 4 6" xfId="2859"/>
    <cellStyle name="20% - Accent1 4 6 2" xfId="3524"/>
    <cellStyle name="20% - Accent1 4 7" xfId="2932"/>
    <cellStyle name="20% - Accent1 5" xfId="2241"/>
    <cellStyle name="20% - Accent1 5 2" xfId="2362"/>
    <cellStyle name="20% - Accent1 5 2 2" xfId="2581"/>
    <cellStyle name="20% - Accent1 5 2 2 2" xfId="3246"/>
    <cellStyle name="20% - Accent1 5 2 3" xfId="2783"/>
    <cellStyle name="20% - Accent1 5 2 3 2" xfId="3448"/>
    <cellStyle name="20% - Accent1 5 2 4" xfId="3044"/>
    <cellStyle name="20% - Accent1 5 3" xfId="2503"/>
    <cellStyle name="20% - Accent1 5 3 2" xfId="3168"/>
    <cellStyle name="20% - Accent1 5 4" xfId="2705"/>
    <cellStyle name="20% - Accent1 5 4 2" xfId="3370"/>
    <cellStyle name="20% - Accent1 5 5" xfId="2966"/>
    <cellStyle name="20% - Accent1 6" xfId="2255"/>
    <cellStyle name="20% - Accent1 6 2" xfId="2393"/>
    <cellStyle name="20% - Accent1 6 2 2" xfId="2595"/>
    <cellStyle name="20% - Accent1 6 2 2 2" xfId="3260"/>
    <cellStyle name="20% - Accent1 6 2 3" xfId="2797"/>
    <cellStyle name="20% - Accent1 6 2 3 2" xfId="3462"/>
    <cellStyle name="20% - Accent1 6 2 4" xfId="3058"/>
    <cellStyle name="20% - Accent1 6 3" xfId="2288"/>
    <cellStyle name="20% - Accent1 6 4" xfId="2517"/>
    <cellStyle name="20% - Accent1 6 4 2" xfId="3182"/>
    <cellStyle name="20% - Accent1 6 5" xfId="2719"/>
    <cellStyle name="20% - Accent1 6 5 2" xfId="3384"/>
    <cellStyle name="20% - Accent1 6 6" xfId="2980"/>
    <cellStyle name="20% - Accent2" xfId="54" builtinId="34" customBuiltin="1"/>
    <cellStyle name="20% - Accent2 2" xfId="79"/>
    <cellStyle name="20% - Accent2 2 2" xfId="543"/>
    <cellStyle name="20% - Accent2 2 3" xfId="702"/>
    <cellStyle name="20% - Accent2 2 4" xfId="788"/>
    <cellStyle name="20% - Accent2 2 5" xfId="235"/>
    <cellStyle name="20% - Accent2 3" xfId="183"/>
    <cellStyle name="20% - Accent2 3 2" xfId="220"/>
    <cellStyle name="20% - Accent2 3 2 2" xfId="2343"/>
    <cellStyle name="20% - Accent2 3 2 2 2" xfId="2563"/>
    <cellStyle name="20% - Accent2 3 2 2 2 2" xfId="3228"/>
    <cellStyle name="20% - Accent2 3 2 2 3" xfId="2765"/>
    <cellStyle name="20% - Accent2 3 2 2 3 2" xfId="3430"/>
    <cellStyle name="20% - Accent2 3 2 2 4" xfId="3026"/>
    <cellStyle name="20% - Accent2 3 2 3" xfId="2437"/>
    <cellStyle name="20% - Accent2 3 2 3 2" xfId="2639"/>
    <cellStyle name="20% - Accent2 3 2 3 2 2" xfId="3304"/>
    <cellStyle name="20% - Accent2 3 2 3 3" xfId="2841"/>
    <cellStyle name="20% - Accent2 3 2 3 3 2" xfId="3506"/>
    <cellStyle name="20% - Accent2 3 2 3 4" xfId="3102"/>
    <cellStyle name="20% - Accent2 3 2 4" xfId="2485"/>
    <cellStyle name="20% - Accent2 3 2 4 2" xfId="3150"/>
    <cellStyle name="20% - Accent2 3 2 5" xfId="2687"/>
    <cellStyle name="20% - Accent2 3 2 5 2" xfId="3352"/>
    <cellStyle name="20% - Accent2 3 2 6" xfId="2861"/>
    <cellStyle name="20% - Accent2 3 2 6 2" xfId="3526"/>
    <cellStyle name="20% - Accent2 3 2 7" xfId="2948"/>
    <cellStyle name="20% - Accent2 3 3" xfId="393"/>
    <cellStyle name="20% - Accent2 3 4" xfId="2315"/>
    <cellStyle name="20% - Accent2 3 4 2" xfId="2535"/>
    <cellStyle name="20% - Accent2 3 4 2 2" xfId="3200"/>
    <cellStyle name="20% - Accent2 3 4 3" xfId="2737"/>
    <cellStyle name="20% - Accent2 3 4 3 2" xfId="3402"/>
    <cellStyle name="20% - Accent2 3 4 4" xfId="2998"/>
    <cellStyle name="20% - Accent2 3 5" xfId="2409"/>
    <cellStyle name="20% - Accent2 3 5 2" xfId="2611"/>
    <cellStyle name="20% - Accent2 3 5 2 2" xfId="3276"/>
    <cellStyle name="20% - Accent2 3 5 3" xfId="2813"/>
    <cellStyle name="20% - Accent2 3 5 3 2" xfId="3478"/>
    <cellStyle name="20% - Accent2 3 5 4" xfId="3074"/>
    <cellStyle name="20% - Accent2 3 6" xfId="2457"/>
    <cellStyle name="20% - Accent2 3 6 2" xfId="3122"/>
    <cellStyle name="20% - Accent2 3 7" xfId="2659"/>
    <cellStyle name="20% - Accent2 3 7 2" xfId="3324"/>
    <cellStyle name="20% - Accent2 3 8" xfId="2860"/>
    <cellStyle name="20% - Accent2 3 8 2" xfId="3525"/>
    <cellStyle name="20% - Accent2 3 9" xfId="2920"/>
    <cellStyle name="20% - Accent2 4" xfId="206"/>
    <cellStyle name="20% - Accent2 4 2" xfId="2329"/>
    <cellStyle name="20% - Accent2 4 2 2" xfId="2549"/>
    <cellStyle name="20% - Accent2 4 2 2 2" xfId="3214"/>
    <cellStyle name="20% - Accent2 4 2 3" xfId="2751"/>
    <cellStyle name="20% - Accent2 4 2 3 2" xfId="3416"/>
    <cellStyle name="20% - Accent2 4 2 4" xfId="3012"/>
    <cellStyle name="20% - Accent2 4 3" xfId="2423"/>
    <cellStyle name="20% - Accent2 4 3 2" xfId="2625"/>
    <cellStyle name="20% - Accent2 4 3 2 2" xfId="3290"/>
    <cellStyle name="20% - Accent2 4 3 3" xfId="2827"/>
    <cellStyle name="20% - Accent2 4 3 3 2" xfId="3492"/>
    <cellStyle name="20% - Accent2 4 3 4" xfId="3088"/>
    <cellStyle name="20% - Accent2 4 4" xfId="2471"/>
    <cellStyle name="20% - Accent2 4 4 2" xfId="3136"/>
    <cellStyle name="20% - Accent2 4 5" xfId="2673"/>
    <cellStyle name="20% - Accent2 4 5 2" xfId="3338"/>
    <cellStyle name="20% - Accent2 4 6" xfId="2862"/>
    <cellStyle name="20% - Accent2 4 6 2" xfId="3527"/>
    <cellStyle name="20% - Accent2 4 7" xfId="2934"/>
    <cellStyle name="20% - Accent2 5" xfId="2243"/>
    <cellStyle name="20% - Accent2 5 2" xfId="2364"/>
    <cellStyle name="20% - Accent2 5 2 2" xfId="2583"/>
    <cellStyle name="20% - Accent2 5 2 2 2" xfId="3248"/>
    <cellStyle name="20% - Accent2 5 2 3" xfId="2785"/>
    <cellStyle name="20% - Accent2 5 2 3 2" xfId="3450"/>
    <cellStyle name="20% - Accent2 5 2 4" xfId="3046"/>
    <cellStyle name="20% - Accent2 5 3" xfId="2505"/>
    <cellStyle name="20% - Accent2 5 3 2" xfId="3170"/>
    <cellStyle name="20% - Accent2 5 4" xfId="2707"/>
    <cellStyle name="20% - Accent2 5 4 2" xfId="3372"/>
    <cellStyle name="20% - Accent2 5 5" xfId="2968"/>
    <cellStyle name="20% - Accent2 6" xfId="2257"/>
    <cellStyle name="20% - Accent2 6 2" xfId="2395"/>
    <cellStyle name="20% - Accent2 6 2 2" xfId="2597"/>
    <cellStyle name="20% - Accent2 6 2 2 2" xfId="3262"/>
    <cellStyle name="20% - Accent2 6 2 3" xfId="2799"/>
    <cellStyle name="20% - Accent2 6 2 3 2" xfId="3464"/>
    <cellStyle name="20% - Accent2 6 2 4" xfId="3060"/>
    <cellStyle name="20% - Accent2 6 3" xfId="2292"/>
    <cellStyle name="20% - Accent2 6 4" xfId="2519"/>
    <cellStyle name="20% - Accent2 6 4 2" xfId="3184"/>
    <cellStyle name="20% - Accent2 6 5" xfId="2721"/>
    <cellStyle name="20% - Accent2 6 5 2" xfId="3386"/>
    <cellStyle name="20% - Accent2 6 6" xfId="2982"/>
    <cellStyle name="20% - Accent3" xfId="58" builtinId="38" customBuiltin="1"/>
    <cellStyle name="20% - Accent3 2" xfId="80"/>
    <cellStyle name="20% - Accent3 2 2" xfId="544"/>
    <cellStyle name="20% - Accent3 2 3" xfId="703"/>
    <cellStyle name="20% - Accent3 2 4" xfId="789"/>
    <cellStyle name="20% - Accent3 2 5" xfId="236"/>
    <cellStyle name="20% - Accent3 3" xfId="187"/>
    <cellStyle name="20% - Accent3 3 2" xfId="222"/>
    <cellStyle name="20% - Accent3 3 2 2" xfId="2345"/>
    <cellStyle name="20% - Accent3 3 2 2 2" xfId="2565"/>
    <cellStyle name="20% - Accent3 3 2 2 2 2" xfId="3230"/>
    <cellStyle name="20% - Accent3 3 2 2 3" xfId="2767"/>
    <cellStyle name="20% - Accent3 3 2 2 3 2" xfId="3432"/>
    <cellStyle name="20% - Accent3 3 2 2 4" xfId="3028"/>
    <cellStyle name="20% - Accent3 3 2 3" xfId="2439"/>
    <cellStyle name="20% - Accent3 3 2 3 2" xfId="2641"/>
    <cellStyle name="20% - Accent3 3 2 3 2 2" xfId="3306"/>
    <cellStyle name="20% - Accent3 3 2 3 3" xfId="2843"/>
    <cellStyle name="20% - Accent3 3 2 3 3 2" xfId="3508"/>
    <cellStyle name="20% - Accent3 3 2 3 4" xfId="3104"/>
    <cellStyle name="20% - Accent3 3 2 4" xfId="2487"/>
    <cellStyle name="20% - Accent3 3 2 4 2" xfId="3152"/>
    <cellStyle name="20% - Accent3 3 2 5" xfId="2689"/>
    <cellStyle name="20% - Accent3 3 2 5 2" xfId="3354"/>
    <cellStyle name="20% - Accent3 3 2 6" xfId="2864"/>
    <cellStyle name="20% - Accent3 3 2 6 2" xfId="3529"/>
    <cellStyle name="20% - Accent3 3 2 7" xfId="2950"/>
    <cellStyle name="20% - Accent3 3 3" xfId="397"/>
    <cellStyle name="20% - Accent3 3 4" xfId="2317"/>
    <cellStyle name="20% - Accent3 3 4 2" xfId="2537"/>
    <cellStyle name="20% - Accent3 3 4 2 2" xfId="3202"/>
    <cellStyle name="20% - Accent3 3 4 3" xfId="2739"/>
    <cellStyle name="20% - Accent3 3 4 3 2" xfId="3404"/>
    <cellStyle name="20% - Accent3 3 4 4" xfId="3000"/>
    <cellStyle name="20% - Accent3 3 5" xfId="2411"/>
    <cellStyle name="20% - Accent3 3 5 2" xfId="2613"/>
    <cellStyle name="20% - Accent3 3 5 2 2" xfId="3278"/>
    <cellStyle name="20% - Accent3 3 5 3" xfId="2815"/>
    <cellStyle name="20% - Accent3 3 5 3 2" xfId="3480"/>
    <cellStyle name="20% - Accent3 3 5 4" xfId="3076"/>
    <cellStyle name="20% - Accent3 3 6" xfId="2459"/>
    <cellStyle name="20% - Accent3 3 6 2" xfId="3124"/>
    <cellStyle name="20% - Accent3 3 7" xfId="2661"/>
    <cellStyle name="20% - Accent3 3 7 2" xfId="3326"/>
    <cellStyle name="20% - Accent3 3 8" xfId="2863"/>
    <cellStyle name="20% - Accent3 3 8 2" xfId="3528"/>
    <cellStyle name="20% - Accent3 3 9" xfId="2922"/>
    <cellStyle name="20% - Accent3 4" xfId="208"/>
    <cellStyle name="20% - Accent3 4 2" xfId="2331"/>
    <cellStyle name="20% - Accent3 4 2 2" xfId="2551"/>
    <cellStyle name="20% - Accent3 4 2 2 2" xfId="3216"/>
    <cellStyle name="20% - Accent3 4 2 3" xfId="2753"/>
    <cellStyle name="20% - Accent3 4 2 3 2" xfId="3418"/>
    <cellStyle name="20% - Accent3 4 2 4" xfId="3014"/>
    <cellStyle name="20% - Accent3 4 3" xfId="2425"/>
    <cellStyle name="20% - Accent3 4 3 2" xfId="2627"/>
    <cellStyle name="20% - Accent3 4 3 2 2" xfId="3292"/>
    <cellStyle name="20% - Accent3 4 3 3" xfId="2829"/>
    <cellStyle name="20% - Accent3 4 3 3 2" xfId="3494"/>
    <cellStyle name="20% - Accent3 4 3 4" xfId="3090"/>
    <cellStyle name="20% - Accent3 4 4" xfId="2473"/>
    <cellStyle name="20% - Accent3 4 4 2" xfId="3138"/>
    <cellStyle name="20% - Accent3 4 5" xfId="2675"/>
    <cellStyle name="20% - Accent3 4 5 2" xfId="3340"/>
    <cellStyle name="20% - Accent3 4 6" xfId="2865"/>
    <cellStyle name="20% - Accent3 4 6 2" xfId="3530"/>
    <cellStyle name="20% - Accent3 4 7" xfId="2936"/>
    <cellStyle name="20% - Accent3 5" xfId="2245"/>
    <cellStyle name="20% - Accent3 5 2" xfId="2366"/>
    <cellStyle name="20% - Accent3 5 2 2" xfId="2585"/>
    <cellStyle name="20% - Accent3 5 2 2 2" xfId="3250"/>
    <cellStyle name="20% - Accent3 5 2 3" xfId="2787"/>
    <cellStyle name="20% - Accent3 5 2 3 2" xfId="3452"/>
    <cellStyle name="20% - Accent3 5 2 4" xfId="3048"/>
    <cellStyle name="20% - Accent3 5 3" xfId="2507"/>
    <cellStyle name="20% - Accent3 5 3 2" xfId="3172"/>
    <cellStyle name="20% - Accent3 5 4" xfId="2709"/>
    <cellStyle name="20% - Accent3 5 4 2" xfId="3374"/>
    <cellStyle name="20% - Accent3 5 5" xfId="2970"/>
    <cellStyle name="20% - Accent3 6" xfId="2259"/>
    <cellStyle name="20% - Accent3 6 2" xfId="2397"/>
    <cellStyle name="20% - Accent3 6 2 2" xfId="2599"/>
    <cellStyle name="20% - Accent3 6 2 2 2" xfId="3264"/>
    <cellStyle name="20% - Accent3 6 2 3" xfId="2801"/>
    <cellStyle name="20% - Accent3 6 2 3 2" xfId="3466"/>
    <cellStyle name="20% - Accent3 6 2 4" xfId="3062"/>
    <cellStyle name="20% - Accent3 6 3" xfId="2296"/>
    <cellStyle name="20% - Accent3 6 4" xfId="2521"/>
    <cellStyle name="20% - Accent3 6 4 2" xfId="3186"/>
    <cellStyle name="20% - Accent3 6 5" xfId="2723"/>
    <cellStyle name="20% - Accent3 6 5 2" xfId="3388"/>
    <cellStyle name="20% - Accent3 6 6" xfId="2984"/>
    <cellStyle name="20% - Accent4" xfId="62" builtinId="42" customBuiltin="1"/>
    <cellStyle name="20% - Accent4 2" xfId="81"/>
    <cellStyle name="20% - Accent4 2 2" xfId="545"/>
    <cellStyle name="20% - Accent4 2 3" xfId="704"/>
    <cellStyle name="20% - Accent4 2 4" xfId="790"/>
    <cellStyle name="20% - Accent4 2 5" xfId="237"/>
    <cellStyle name="20% - Accent4 3" xfId="191"/>
    <cellStyle name="20% - Accent4 3 2" xfId="224"/>
    <cellStyle name="20% - Accent4 3 2 2" xfId="2347"/>
    <cellStyle name="20% - Accent4 3 2 2 2" xfId="2567"/>
    <cellStyle name="20% - Accent4 3 2 2 2 2" xfId="3232"/>
    <cellStyle name="20% - Accent4 3 2 2 3" xfId="2769"/>
    <cellStyle name="20% - Accent4 3 2 2 3 2" xfId="3434"/>
    <cellStyle name="20% - Accent4 3 2 2 4" xfId="3030"/>
    <cellStyle name="20% - Accent4 3 2 3" xfId="2441"/>
    <cellStyle name="20% - Accent4 3 2 3 2" xfId="2643"/>
    <cellStyle name="20% - Accent4 3 2 3 2 2" xfId="3308"/>
    <cellStyle name="20% - Accent4 3 2 3 3" xfId="2845"/>
    <cellStyle name="20% - Accent4 3 2 3 3 2" xfId="3510"/>
    <cellStyle name="20% - Accent4 3 2 3 4" xfId="3106"/>
    <cellStyle name="20% - Accent4 3 2 4" xfId="2489"/>
    <cellStyle name="20% - Accent4 3 2 4 2" xfId="3154"/>
    <cellStyle name="20% - Accent4 3 2 5" xfId="2691"/>
    <cellStyle name="20% - Accent4 3 2 5 2" xfId="3356"/>
    <cellStyle name="20% - Accent4 3 2 6" xfId="2867"/>
    <cellStyle name="20% - Accent4 3 2 6 2" xfId="3532"/>
    <cellStyle name="20% - Accent4 3 2 7" xfId="2952"/>
    <cellStyle name="20% - Accent4 3 3" xfId="401"/>
    <cellStyle name="20% - Accent4 3 4" xfId="2319"/>
    <cellStyle name="20% - Accent4 3 4 2" xfId="2539"/>
    <cellStyle name="20% - Accent4 3 4 2 2" xfId="3204"/>
    <cellStyle name="20% - Accent4 3 4 3" xfId="2741"/>
    <cellStyle name="20% - Accent4 3 4 3 2" xfId="3406"/>
    <cellStyle name="20% - Accent4 3 4 4" xfId="3002"/>
    <cellStyle name="20% - Accent4 3 5" xfId="2413"/>
    <cellStyle name="20% - Accent4 3 5 2" xfId="2615"/>
    <cellStyle name="20% - Accent4 3 5 2 2" xfId="3280"/>
    <cellStyle name="20% - Accent4 3 5 3" xfId="2817"/>
    <cellStyle name="20% - Accent4 3 5 3 2" xfId="3482"/>
    <cellStyle name="20% - Accent4 3 5 4" xfId="3078"/>
    <cellStyle name="20% - Accent4 3 6" xfId="2461"/>
    <cellStyle name="20% - Accent4 3 6 2" xfId="3126"/>
    <cellStyle name="20% - Accent4 3 7" xfId="2663"/>
    <cellStyle name="20% - Accent4 3 7 2" xfId="3328"/>
    <cellStyle name="20% - Accent4 3 8" xfId="2866"/>
    <cellStyle name="20% - Accent4 3 8 2" xfId="3531"/>
    <cellStyle name="20% - Accent4 3 9" xfId="2924"/>
    <cellStyle name="20% - Accent4 4" xfId="210"/>
    <cellStyle name="20% - Accent4 4 2" xfId="2333"/>
    <cellStyle name="20% - Accent4 4 2 2" xfId="2553"/>
    <cellStyle name="20% - Accent4 4 2 2 2" xfId="3218"/>
    <cellStyle name="20% - Accent4 4 2 3" xfId="2755"/>
    <cellStyle name="20% - Accent4 4 2 3 2" xfId="3420"/>
    <cellStyle name="20% - Accent4 4 2 4" xfId="3016"/>
    <cellStyle name="20% - Accent4 4 3" xfId="2427"/>
    <cellStyle name="20% - Accent4 4 3 2" xfId="2629"/>
    <cellStyle name="20% - Accent4 4 3 2 2" xfId="3294"/>
    <cellStyle name="20% - Accent4 4 3 3" xfId="2831"/>
    <cellStyle name="20% - Accent4 4 3 3 2" xfId="3496"/>
    <cellStyle name="20% - Accent4 4 3 4" xfId="3092"/>
    <cellStyle name="20% - Accent4 4 4" xfId="2475"/>
    <cellStyle name="20% - Accent4 4 4 2" xfId="3140"/>
    <cellStyle name="20% - Accent4 4 5" xfId="2677"/>
    <cellStyle name="20% - Accent4 4 5 2" xfId="3342"/>
    <cellStyle name="20% - Accent4 4 6" xfId="2868"/>
    <cellStyle name="20% - Accent4 4 6 2" xfId="3533"/>
    <cellStyle name="20% - Accent4 4 7" xfId="2938"/>
    <cellStyle name="20% - Accent4 5" xfId="2247"/>
    <cellStyle name="20% - Accent4 5 2" xfId="2368"/>
    <cellStyle name="20% - Accent4 5 2 2" xfId="2587"/>
    <cellStyle name="20% - Accent4 5 2 2 2" xfId="3252"/>
    <cellStyle name="20% - Accent4 5 2 3" xfId="2789"/>
    <cellStyle name="20% - Accent4 5 2 3 2" xfId="3454"/>
    <cellStyle name="20% - Accent4 5 2 4" xfId="3050"/>
    <cellStyle name="20% - Accent4 5 3" xfId="2509"/>
    <cellStyle name="20% - Accent4 5 3 2" xfId="3174"/>
    <cellStyle name="20% - Accent4 5 4" xfId="2711"/>
    <cellStyle name="20% - Accent4 5 4 2" xfId="3376"/>
    <cellStyle name="20% - Accent4 5 5" xfId="2972"/>
    <cellStyle name="20% - Accent4 6" xfId="2261"/>
    <cellStyle name="20% - Accent4 6 2" xfId="2399"/>
    <cellStyle name="20% - Accent4 6 2 2" xfId="2601"/>
    <cellStyle name="20% - Accent4 6 2 2 2" xfId="3266"/>
    <cellStyle name="20% - Accent4 6 2 3" xfId="2803"/>
    <cellStyle name="20% - Accent4 6 2 3 2" xfId="3468"/>
    <cellStyle name="20% - Accent4 6 2 4" xfId="3064"/>
    <cellStyle name="20% - Accent4 6 3" xfId="2300"/>
    <cellStyle name="20% - Accent4 6 4" xfId="2523"/>
    <cellStyle name="20% - Accent4 6 4 2" xfId="3188"/>
    <cellStyle name="20% - Accent4 6 5" xfId="2725"/>
    <cellStyle name="20% - Accent4 6 5 2" xfId="3390"/>
    <cellStyle name="20% - Accent4 6 6" xfId="2986"/>
    <cellStyle name="20% - Accent5" xfId="66" builtinId="46" customBuiltin="1"/>
    <cellStyle name="20% - Accent5 2" xfId="82"/>
    <cellStyle name="20% - Accent5 2 2" xfId="546"/>
    <cellStyle name="20% - Accent5 2 3" xfId="705"/>
    <cellStyle name="20% - Accent5 2 4" xfId="791"/>
    <cellStyle name="20% - Accent5 2 5" xfId="238"/>
    <cellStyle name="20% - Accent5 3" xfId="195"/>
    <cellStyle name="20% - Accent5 3 2" xfId="226"/>
    <cellStyle name="20% - Accent5 3 2 2" xfId="2349"/>
    <cellStyle name="20% - Accent5 3 2 2 2" xfId="2569"/>
    <cellStyle name="20% - Accent5 3 2 2 2 2" xfId="3234"/>
    <cellStyle name="20% - Accent5 3 2 2 3" xfId="2771"/>
    <cellStyle name="20% - Accent5 3 2 2 3 2" xfId="3436"/>
    <cellStyle name="20% - Accent5 3 2 2 4" xfId="3032"/>
    <cellStyle name="20% - Accent5 3 2 3" xfId="2443"/>
    <cellStyle name="20% - Accent5 3 2 3 2" xfId="2645"/>
    <cellStyle name="20% - Accent5 3 2 3 2 2" xfId="3310"/>
    <cellStyle name="20% - Accent5 3 2 3 3" xfId="2847"/>
    <cellStyle name="20% - Accent5 3 2 3 3 2" xfId="3512"/>
    <cellStyle name="20% - Accent5 3 2 3 4" xfId="3108"/>
    <cellStyle name="20% - Accent5 3 2 4" xfId="2491"/>
    <cellStyle name="20% - Accent5 3 2 4 2" xfId="3156"/>
    <cellStyle name="20% - Accent5 3 2 5" xfId="2693"/>
    <cellStyle name="20% - Accent5 3 2 5 2" xfId="3358"/>
    <cellStyle name="20% - Accent5 3 2 6" xfId="2870"/>
    <cellStyle name="20% - Accent5 3 2 6 2" xfId="3535"/>
    <cellStyle name="20% - Accent5 3 2 7" xfId="2954"/>
    <cellStyle name="20% - Accent5 3 3" xfId="405"/>
    <cellStyle name="20% - Accent5 3 4" xfId="2321"/>
    <cellStyle name="20% - Accent5 3 4 2" xfId="2541"/>
    <cellStyle name="20% - Accent5 3 4 2 2" xfId="3206"/>
    <cellStyle name="20% - Accent5 3 4 3" xfId="2743"/>
    <cellStyle name="20% - Accent5 3 4 3 2" xfId="3408"/>
    <cellStyle name="20% - Accent5 3 4 4" xfId="3004"/>
    <cellStyle name="20% - Accent5 3 5" xfId="2415"/>
    <cellStyle name="20% - Accent5 3 5 2" xfId="2617"/>
    <cellStyle name="20% - Accent5 3 5 2 2" xfId="3282"/>
    <cellStyle name="20% - Accent5 3 5 3" xfId="2819"/>
    <cellStyle name="20% - Accent5 3 5 3 2" xfId="3484"/>
    <cellStyle name="20% - Accent5 3 5 4" xfId="3080"/>
    <cellStyle name="20% - Accent5 3 6" xfId="2463"/>
    <cellStyle name="20% - Accent5 3 6 2" xfId="3128"/>
    <cellStyle name="20% - Accent5 3 7" xfId="2665"/>
    <cellStyle name="20% - Accent5 3 7 2" xfId="3330"/>
    <cellStyle name="20% - Accent5 3 8" xfId="2869"/>
    <cellStyle name="20% - Accent5 3 8 2" xfId="3534"/>
    <cellStyle name="20% - Accent5 3 9" xfId="2926"/>
    <cellStyle name="20% - Accent5 4" xfId="212"/>
    <cellStyle name="20% - Accent5 4 2" xfId="2335"/>
    <cellStyle name="20% - Accent5 4 2 2" xfId="2555"/>
    <cellStyle name="20% - Accent5 4 2 2 2" xfId="3220"/>
    <cellStyle name="20% - Accent5 4 2 3" xfId="2757"/>
    <cellStyle name="20% - Accent5 4 2 3 2" xfId="3422"/>
    <cellStyle name="20% - Accent5 4 2 4" xfId="3018"/>
    <cellStyle name="20% - Accent5 4 3" xfId="2429"/>
    <cellStyle name="20% - Accent5 4 3 2" xfId="2631"/>
    <cellStyle name="20% - Accent5 4 3 2 2" xfId="3296"/>
    <cellStyle name="20% - Accent5 4 3 3" xfId="2833"/>
    <cellStyle name="20% - Accent5 4 3 3 2" xfId="3498"/>
    <cellStyle name="20% - Accent5 4 3 4" xfId="3094"/>
    <cellStyle name="20% - Accent5 4 4" xfId="2477"/>
    <cellStyle name="20% - Accent5 4 4 2" xfId="3142"/>
    <cellStyle name="20% - Accent5 4 5" xfId="2679"/>
    <cellStyle name="20% - Accent5 4 5 2" xfId="3344"/>
    <cellStyle name="20% - Accent5 4 6" xfId="2871"/>
    <cellStyle name="20% - Accent5 4 6 2" xfId="3536"/>
    <cellStyle name="20% - Accent5 4 7" xfId="2940"/>
    <cellStyle name="20% - Accent5 5" xfId="2249"/>
    <cellStyle name="20% - Accent5 5 2" xfId="2370"/>
    <cellStyle name="20% - Accent5 5 2 2" xfId="2589"/>
    <cellStyle name="20% - Accent5 5 2 2 2" xfId="3254"/>
    <cellStyle name="20% - Accent5 5 2 3" xfId="2791"/>
    <cellStyle name="20% - Accent5 5 2 3 2" xfId="3456"/>
    <cellStyle name="20% - Accent5 5 2 4" xfId="3052"/>
    <cellStyle name="20% - Accent5 5 3" xfId="2511"/>
    <cellStyle name="20% - Accent5 5 3 2" xfId="3176"/>
    <cellStyle name="20% - Accent5 5 4" xfId="2713"/>
    <cellStyle name="20% - Accent5 5 4 2" xfId="3378"/>
    <cellStyle name="20% - Accent5 5 5" xfId="2974"/>
    <cellStyle name="20% - Accent5 6" xfId="2263"/>
    <cellStyle name="20% - Accent5 6 2" xfId="2401"/>
    <cellStyle name="20% - Accent5 6 2 2" xfId="2603"/>
    <cellStyle name="20% - Accent5 6 2 2 2" xfId="3268"/>
    <cellStyle name="20% - Accent5 6 2 3" xfId="2805"/>
    <cellStyle name="20% - Accent5 6 2 3 2" xfId="3470"/>
    <cellStyle name="20% - Accent5 6 2 4" xfId="3066"/>
    <cellStyle name="20% - Accent5 6 3" xfId="2304"/>
    <cellStyle name="20% - Accent5 6 4" xfId="2525"/>
    <cellStyle name="20% - Accent5 6 4 2" xfId="3190"/>
    <cellStyle name="20% - Accent5 6 5" xfId="2727"/>
    <cellStyle name="20% - Accent5 6 5 2" xfId="3392"/>
    <cellStyle name="20% - Accent5 6 6" xfId="2988"/>
    <cellStyle name="20% - Accent6" xfId="70" builtinId="50" customBuiltin="1"/>
    <cellStyle name="20% - Accent6 2" xfId="83"/>
    <cellStyle name="20% - Accent6 2 2" xfId="547"/>
    <cellStyle name="20% - Accent6 2 3" xfId="706"/>
    <cellStyle name="20% - Accent6 2 4" xfId="792"/>
    <cellStyle name="20% - Accent6 2 5" xfId="239"/>
    <cellStyle name="20% - Accent6 3" xfId="199"/>
    <cellStyle name="20% - Accent6 3 2" xfId="228"/>
    <cellStyle name="20% - Accent6 3 2 2" xfId="2351"/>
    <cellStyle name="20% - Accent6 3 2 2 2" xfId="2571"/>
    <cellStyle name="20% - Accent6 3 2 2 2 2" xfId="3236"/>
    <cellStyle name="20% - Accent6 3 2 2 3" xfId="2773"/>
    <cellStyle name="20% - Accent6 3 2 2 3 2" xfId="3438"/>
    <cellStyle name="20% - Accent6 3 2 2 4" xfId="3034"/>
    <cellStyle name="20% - Accent6 3 2 3" xfId="2445"/>
    <cellStyle name="20% - Accent6 3 2 3 2" xfId="2647"/>
    <cellStyle name="20% - Accent6 3 2 3 2 2" xfId="3312"/>
    <cellStyle name="20% - Accent6 3 2 3 3" xfId="2849"/>
    <cellStyle name="20% - Accent6 3 2 3 3 2" xfId="3514"/>
    <cellStyle name="20% - Accent6 3 2 3 4" xfId="3110"/>
    <cellStyle name="20% - Accent6 3 2 4" xfId="2493"/>
    <cellStyle name="20% - Accent6 3 2 4 2" xfId="3158"/>
    <cellStyle name="20% - Accent6 3 2 5" xfId="2695"/>
    <cellStyle name="20% - Accent6 3 2 5 2" xfId="3360"/>
    <cellStyle name="20% - Accent6 3 2 6" xfId="2873"/>
    <cellStyle name="20% - Accent6 3 2 6 2" xfId="3538"/>
    <cellStyle name="20% - Accent6 3 2 7" xfId="2956"/>
    <cellStyle name="20% - Accent6 3 3" xfId="409"/>
    <cellStyle name="20% - Accent6 3 4" xfId="2323"/>
    <cellStyle name="20% - Accent6 3 4 2" xfId="2543"/>
    <cellStyle name="20% - Accent6 3 4 2 2" xfId="3208"/>
    <cellStyle name="20% - Accent6 3 4 3" xfId="2745"/>
    <cellStyle name="20% - Accent6 3 4 3 2" xfId="3410"/>
    <cellStyle name="20% - Accent6 3 4 4" xfId="3006"/>
    <cellStyle name="20% - Accent6 3 5" xfId="2417"/>
    <cellStyle name="20% - Accent6 3 5 2" xfId="2619"/>
    <cellStyle name="20% - Accent6 3 5 2 2" xfId="3284"/>
    <cellStyle name="20% - Accent6 3 5 3" xfId="2821"/>
    <cellStyle name="20% - Accent6 3 5 3 2" xfId="3486"/>
    <cellStyle name="20% - Accent6 3 5 4" xfId="3082"/>
    <cellStyle name="20% - Accent6 3 6" xfId="2465"/>
    <cellStyle name="20% - Accent6 3 6 2" xfId="3130"/>
    <cellStyle name="20% - Accent6 3 7" xfId="2667"/>
    <cellStyle name="20% - Accent6 3 7 2" xfId="3332"/>
    <cellStyle name="20% - Accent6 3 8" xfId="2872"/>
    <cellStyle name="20% - Accent6 3 8 2" xfId="3537"/>
    <cellStyle name="20% - Accent6 3 9" xfId="2928"/>
    <cellStyle name="20% - Accent6 4" xfId="214"/>
    <cellStyle name="20% - Accent6 4 2" xfId="2337"/>
    <cellStyle name="20% - Accent6 4 2 2" xfId="2557"/>
    <cellStyle name="20% - Accent6 4 2 2 2" xfId="3222"/>
    <cellStyle name="20% - Accent6 4 2 3" xfId="2759"/>
    <cellStyle name="20% - Accent6 4 2 3 2" xfId="3424"/>
    <cellStyle name="20% - Accent6 4 2 4" xfId="3020"/>
    <cellStyle name="20% - Accent6 4 3" xfId="2431"/>
    <cellStyle name="20% - Accent6 4 3 2" xfId="2633"/>
    <cellStyle name="20% - Accent6 4 3 2 2" xfId="3298"/>
    <cellStyle name="20% - Accent6 4 3 3" xfId="2835"/>
    <cellStyle name="20% - Accent6 4 3 3 2" xfId="3500"/>
    <cellStyle name="20% - Accent6 4 3 4" xfId="3096"/>
    <cellStyle name="20% - Accent6 4 4" xfId="2479"/>
    <cellStyle name="20% - Accent6 4 4 2" xfId="3144"/>
    <cellStyle name="20% - Accent6 4 5" xfId="2681"/>
    <cellStyle name="20% - Accent6 4 5 2" xfId="3346"/>
    <cellStyle name="20% - Accent6 4 6" xfId="2874"/>
    <cellStyle name="20% - Accent6 4 6 2" xfId="3539"/>
    <cellStyle name="20% - Accent6 4 7" xfId="2942"/>
    <cellStyle name="20% - Accent6 5" xfId="2251"/>
    <cellStyle name="20% - Accent6 5 2" xfId="2372"/>
    <cellStyle name="20% - Accent6 5 2 2" xfId="2591"/>
    <cellStyle name="20% - Accent6 5 2 2 2" xfId="3256"/>
    <cellStyle name="20% - Accent6 5 2 3" xfId="2793"/>
    <cellStyle name="20% - Accent6 5 2 3 2" xfId="3458"/>
    <cellStyle name="20% - Accent6 5 2 4" xfId="3054"/>
    <cellStyle name="20% - Accent6 5 3" xfId="2513"/>
    <cellStyle name="20% - Accent6 5 3 2" xfId="3178"/>
    <cellStyle name="20% - Accent6 5 4" xfId="2715"/>
    <cellStyle name="20% - Accent6 5 4 2" xfId="3380"/>
    <cellStyle name="20% - Accent6 5 5" xfId="2976"/>
    <cellStyle name="20% - Accent6 6" xfId="2265"/>
    <cellStyle name="20% - Accent6 6 2" xfId="2403"/>
    <cellStyle name="20% - Accent6 6 2 2" xfId="2605"/>
    <cellStyle name="20% - Accent6 6 2 2 2" xfId="3270"/>
    <cellStyle name="20% - Accent6 6 2 3" xfId="2807"/>
    <cellStyle name="20% - Accent6 6 2 3 2" xfId="3472"/>
    <cellStyle name="20% - Accent6 6 2 4" xfId="3068"/>
    <cellStyle name="20% - Accent6 6 3" xfId="2308"/>
    <cellStyle name="20% - Accent6 6 4" xfId="2527"/>
    <cellStyle name="20% - Accent6 6 4 2" xfId="3192"/>
    <cellStyle name="20% - Accent6 6 5" xfId="2729"/>
    <cellStyle name="20% - Accent6 6 5 2" xfId="3394"/>
    <cellStyle name="20% - Accent6 6 6" xfId="2990"/>
    <cellStyle name="40% - Accent1" xfId="51" builtinId="31" customBuiltin="1"/>
    <cellStyle name="40% - Accent1 2" xfId="84"/>
    <cellStyle name="40% - Accent1 2 2" xfId="548"/>
    <cellStyle name="40% - Accent1 2 3" xfId="707"/>
    <cellStyle name="40% - Accent1 2 4" xfId="793"/>
    <cellStyle name="40% - Accent1 2 5" xfId="240"/>
    <cellStyle name="40% - Accent1 3" xfId="180"/>
    <cellStyle name="40% - Accent1 3 2" xfId="219"/>
    <cellStyle name="40% - Accent1 3 2 2" xfId="2342"/>
    <cellStyle name="40% - Accent1 3 2 2 2" xfId="2562"/>
    <cellStyle name="40% - Accent1 3 2 2 2 2" xfId="3227"/>
    <cellStyle name="40% - Accent1 3 2 2 3" xfId="2764"/>
    <cellStyle name="40% - Accent1 3 2 2 3 2" xfId="3429"/>
    <cellStyle name="40% - Accent1 3 2 2 4" xfId="3025"/>
    <cellStyle name="40% - Accent1 3 2 3" xfId="2436"/>
    <cellStyle name="40% - Accent1 3 2 3 2" xfId="2638"/>
    <cellStyle name="40% - Accent1 3 2 3 2 2" xfId="3303"/>
    <cellStyle name="40% - Accent1 3 2 3 3" xfId="2840"/>
    <cellStyle name="40% - Accent1 3 2 3 3 2" xfId="3505"/>
    <cellStyle name="40% - Accent1 3 2 3 4" xfId="3101"/>
    <cellStyle name="40% - Accent1 3 2 4" xfId="2484"/>
    <cellStyle name="40% - Accent1 3 2 4 2" xfId="3149"/>
    <cellStyle name="40% - Accent1 3 2 5" xfId="2686"/>
    <cellStyle name="40% - Accent1 3 2 5 2" xfId="3351"/>
    <cellStyle name="40% - Accent1 3 2 6" xfId="2876"/>
    <cellStyle name="40% - Accent1 3 2 6 2" xfId="3541"/>
    <cellStyle name="40% - Accent1 3 2 7" xfId="2947"/>
    <cellStyle name="40% - Accent1 3 3" xfId="390"/>
    <cellStyle name="40% - Accent1 3 4" xfId="2314"/>
    <cellStyle name="40% - Accent1 3 4 2" xfId="2534"/>
    <cellStyle name="40% - Accent1 3 4 2 2" xfId="3199"/>
    <cellStyle name="40% - Accent1 3 4 3" xfId="2736"/>
    <cellStyle name="40% - Accent1 3 4 3 2" xfId="3401"/>
    <cellStyle name="40% - Accent1 3 4 4" xfId="2997"/>
    <cellStyle name="40% - Accent1 3 5" xfId="2408"/>
    <cellStyle name="40% - Accent1 3 5 2" xfId="2610"/>
    <cellStyle name="40% - Accent1 3 5 2 2" xfId="3275"/>
    <cellStyle name="40% - Accent1 3 5 3" xfId="2812"/>
    <cellStyle name="40% - Accent1 3 5 3 2" xfId="3477"/>
    <cellStyle name="40% - Accent1 3 5 4" xfId="3073"/>
    <cellStyle name="40% - Accent1 3 6" xfId="2456"/>
    <cellStyle name="40% - Accent1 3 6 2" xfId="3121"/>
    <cellStyle name="40% - Accent1 3 7" xfId="2658"/>
    <cellStyle name="40% - Accent1 3 7 2" xfId="3323"/>
    <cellStyle name="40% - Accent1 3 8" xfId="2875"/>
    <cellStyle name="40% - Accent1 3 8 2" xfId="3540"/>
    <cellStyle name="40% - Accent1 3 9" xfId="2919"/>
    <cellStyle name="40% - Accent1 4" xfId="205"/>
    <cellStyle name="40% - Accent1 4 2" xfId="2328"/>
    <cellStyle name="40% - Accent1 4 2 2" xfId="2548"/>
    <cellStyle name="40% - Accent1 4 2 2 2" xfId="3213"/>
    <cellStyle name="40% - Accent1 4 2 3" xfId="2750"/>
    <cellStyle name="40% - Accent1 4 2 3 2" xfId="3415"/>
    <cellStyle name="40% - Accent1 4 2 4" xfId="3011"/>
    <cellStyle name="40% - Accent1 4 3" xfId="2422"/>
    <cellStyle name="40% - Accent1 4 3 2" xfId="2624"/>
    <cellStyle name="40% - Accent1 4 3 2 2" xfId="3289"/>
    <cellStyle name="40% - Accent1 4 3 3" xfId="2826"/>
    <cellStyle name="40% - Accent1 4 3 3 2" xfId="3491"/>
    <cellStyle name="40% - Accent1 4 3 4" xfId="3087"/>
    <cellStyle name="40% - Accent1 4 4" xfId="2470"/>
    <cellStyle name="40% - Accent1 4 4 2" xfId="3135"/>
    <cellStyle name="40% - Accent1 4 5" xfId="2672"/>
    <cellStyle name="40% - Accent1 4 5 2" xfId="3337"/>
    <cellStyle name="40% - Accent1 4 6" xfId="2877"/>
    <cellStyle name="40% - Accent1 4 6 2" xfId="3542"/>
    <cellStyle name="40% - Accent1 4 7" xfId="2933"/>
    <cellStyle name="40% - Accent1 5" xfId="2242"/>
    <cellStyle name="40% - Accent1 5 2" xfId="2363"/>
    <cellStyle name="40% - Accent1 5 2 2" xfId="2582"/>
    <cellStyle name="40% - Accent1 5 2 2 2" xfId="3247"/>
    <cellStyle name="40% - Accent1 5 2 3" xfId="2784"/>
    <cellStyle name="40% - Accent1 5 2 3 2" xfId="3449"/>
    <cellStyle name="40% - Accent1 5 2 4" xfId="3045"/>
    <cellStyle name="40% - Accent1 5 3" xfId="2504"/>
    <cellStyle name="40% - Accent1 5 3 2" xfId="3169"/>
    <cellStyle name="40% - Accent1 5 4" xfId="2706"/>
    <cellStyle name="40% - Accent1 5 4 2" xfId="3371"/>
    <cellStyle name="40% - Accent1 5 5" xfId="2967"/>
    <cellStyle name="40% - Accent1 6" xfId="2256"/>
    <cellStyle name="40% - Accent1 6 2" xfId="2394"/>
    <cellStyle name="40% - Accent1 6 2 2" xfId="2596"/>
    <cellStyle name="40% - Accent1 6 2 2 2" xfId="3261"/>
    <cellStyle name="40% - Accent1 6 2 3" xfId="2798"/>
    <cellStyle name="40% - Accent1 6 2 3 2" xfId="3463"/>
    <cellStyle name="40% - Accent1 6 2 4" xfId="3059"/>
    <cellStyle name="40% - Accent1 6 3" xfId="2289"/>
    <cellStyle name="40% - Accent1 6 4" xfId="2518"/>
    <cellStyle name="40% - Accent1 6 4 2" xfId="3183"/>
    <cellStyle name="40% - Accent1 6 5" xfId="2720"/>
    <cellStyle name="40% - Accent1 6 5 2" xfId="3385"/>
    <cellStyle name="40% - Accent1 6 6" xfId="2981"/>
    <cellStyle name="40% - Accent2" xfId="55" builtinId="35" customBuiltin="1"/>
    <cellStyle name="40% - Accent2 2" xfId="85"/>
    <cellStyle name="40% - Accent2 2 2" xfId="549"/>
    <cellStyle name="40% - Accent2 2 3" xfId="708"/>
    <cellStyle name="40% - Accent2 2 4" xfId="794"/>
    <cellStyle name="40% - Accent2 2 5" xfId="241"/>
    <cellStyle name="40% - Accent2 3" xfId="184"/>
    <cellStyle name="40% - Accent2 3 2" xfId="221"/>
    <cellStyle name="40% - Accent2 3 2 2" xfId="2344"/>
    <cellStyle name="40% - Accent2 3 2 2 2" xfId="2564"/>
    <cellStyle name="40% - Accent2 3 2 2 2 2" xfId="3229"/>
    <cellStyle name="40% - Accent2 3 2 2 3" xfId="2766"/>
    <cellStyle name="40% - Accent2 3 2 2 3 2" xfId="3431"/>
    <cellStyle name="40% - Accent2 3 2 2 4" xfId="3027"/>
    <cellStyle name="40% - Accent2 3 2 3" xfId="2438"/>
    <cellStyle name="40% - Accent2 3 2 3 2" xfId="2640"/>
    <cellStyle name="40% - Accent2 3 2 3 2 2" xfId="3305"/>
    <cellStyle name="40% - Accent2 3 2 3 3" xfId="2842"/>
    <cellStyle name="40% - Accent2 3 2 3 3 2" xfId="3507"/>
    <cellStyle name="40% - Accent2 3 2 3 4" xfId="3103"/>
    <cellStyle name="40% - Accent2 3 2 4" xfId="2486"/>
    <cellStyle name="40% - Accent2 3 2 4 2" xfId="3151"/>
    <cellStyle name="40% - Accent2 3 2 5" xfId="2688"/>
    <cellStyle name="40% - Accent2 3 2 5 2" xfId="3353"/>
    <cellStyle name="40% - Accent2 3 2 6" xfId="2879"/>
    <cellStyle name="40% - Accent2 3 2 6 2" xfId="3544"/>
    <cellStyle name="40% - Accent2 3 2 7" xfId="2949"/>
    <cellStyle name="40% - Accent2 3 3" xfId="394"/>
    <cellStyle name="40% - Accent2 3 4" xfId="2316"/>
    <cellStyle name="40% - Accent2 3 4 2" xfId="2536"/>
    <cellStyle name="40% - Accent2 3 4 2 2" xfId="3201"/>
    <cellStyle name="40% - Accent2 3 4 3" xfId="2738"/>
    <cellStyle name="40% - Accent2 3 4 3 2" xfId="3403"/>
    <cellStyle name="40% - Accent2 3 4 4" xfId="2999"/>
    <cellStyle name="40% - Accent2 3 5" xfId="2410"/>
    <cellStyle name="40% - Accent2 3 5 2" xfId="2612"/>
    <cellStyle name="40% - Accent2 3 5 2 2" xfId="3277"/>
    <cellStyle name="40% - Accent2 3 5 3" xfId="2814"/>
    <cellStyle name="40% - Accent2 3 5 3 2" xfId="3479"/>
    <cellStyle name="40% - Accent2 3 5 4" xfId="3075"/>
    <cellStyle name="40% - Accent2 3 6" xfId="2458"/>
    <cellStyle name="40% - Accent2 3 6 2" xfId="3123"/>
    <cellStyle name="40% - Accent2 3 7" xfId="2660"/>
    <cellStyle name="40% - Accent2 3 7 2" xfId="3325"/>
    <cellStyle name="40% - Accent2 3 8" xfId="2878"/>
    <cellStyle name="40% - Accent2 3 8 2" xfId="3543"/>
    <cellStyle name="40% - Accent2 3 9" xfId="2921"/>
    <cellStyle name="40% - Accent2 4" xfId="207"/>
    <cellStyle name="40% - Accent2 4 2" xfId="2330"/>
    <cellStyle name="40% - Accent2 4 2 2" xfId="2550"/>
    <cellStyle name="40% - Accent2 4 2 2 2" xfId="3215"/>
    <cellStyle name="40% - Accent2 4 2 3" xfId="2752"/>
    <cellStyle name="40% - Accent2 4 2 3 2" xfId="3417"/>
    <cellStyle name="40% - Accent2 4 2 4" xfId="3013"/>
    <cellStyle name="40% - Accent2 4 3" xfId="2424"/>
    <cellStyle name="40% - Accent2 4 3 2" xfId="2626"/>
    <cellStyle name="40% - Accent2 4 3 2 2" xfId="3291"/>
    <cellStyle name="40% - Accent2 4 3 3" xfId="2828"/>
    <cellStyle name="40% - Accent2 4 3 3 2" xfId="3493"/>
    <cellStyle name="40% - Accent2 4 3 4" xfId="3089"/>
    <cellStyle name="40% - Accent2 4 4" xfId="2472"/>
    <cellStyle name="40% - Accent2 4 4 2" xfId="3137"/>
    <cellStyle name="40% - Accent2 4 5" xfId="2674"/>
    <cellStyle name="40% - Accent2 4 5 2" xfId="3339"/>
    <cellStyle name="40% - Accent2 4 6" xfId="2880"/>
    <cellStyle name="40% - Accent2 4 6 2" xfId="3545"/>
    <cellStyle name="40% - Accent2 4 7" xfId="2935"/>
    <cellStyle name="40% - Accent2 5" xfId="2244"/>
    <cellStyle name="40% - Accent2 5 2" xfId="2365"/>
    <cellStyle name="40% - Accent2 5 2 2" xfId="2584"/>
    <cellStyle name="40% - Accent2 5 2 2 2" xfId="3249"/>
    <cellStyle name="40% - Accent2 5 2 3" xfId="2786"/>
    <cellStyle name="40% - Accent2 5 2 3 2" xfId="3451"/>
    <cellStyle name="40% - Accent2 5 2 4" xfId="3047"/>
    <cellStyle name="40% - Accent2 5 3" xfId="2506"/>
    <cellStyle name="40% - Accent2 5 3 2" xfId="3171"/>
    <cellStyle name="40% - Accent2 5 4" xfId="2708"/>
    <cellStyle name="40% - Accent2 5 4 2" xfId="3373"/>
    <cellStyle name="40% - Accent2 5 5" xfId="2969"/>
    <cellStyle name="40% - Accent2 6" xfId="2258"/>
    <cellStyle name="40% - Accent2 6 2" xfId="2396"/>
    <cellStyle name="40% - Accent2 6 2 2" xfId="2598"/>
    <cellStyle name="40% - Accent2 6 2 2 2" xfId="3263"/>
    <cellStyle name="40% - Accent2 6 2 3" xfId="2800"/>
    <cellStyle name="40% - Accent2 6 2 3 2" xfId="3465"/>
    <cellStyle name="40% - Accent2 6 2 4" xfId="3061"/>
    <cellStyle name="40% - Accent2 6 3" xfId="2293"/>
    <cellStyle name="40% - Accent2 6 4" xfId="2520"/>
    <cellStyle name="40% - Accent2 6 4 2" xfId="3185"/>
    <cellStyle name="40% - Accent2 6 5" xfId="2722"/>
    <cellStyle name="40% - Accent2 6 5 2" xfId="3387"/>
    <cellStyle name="40% - Accent2 6 6" xfId="2983"/>
    <cellStyle name="40% - Accent3" xfId="59" builtinId="39" customBuiltin="1"/>
    <cellStyle name="40% - Accent3 2" xfId="86"/>
    <cellStyle name="40% - Accent3 2 2" xfId="550"/>
    <cellStyle name="40% - Accent3 2 3" xfId="709"/>
    <cellStyle name="40% - Accent3 2 4" xfId="795"/>
    <cellStyle name="40% - Accent3 2 5" xfId="242"/>
    <cellStyle name="40% - Accent3 3" xfId="188"/>
    <cellStyle name="40% - Accent3 3 2" xfId="223"/>
    <cellStyle name="40% - Accent3 3 2 2" xfId="2346"/>
    <cellStyle name="40% - Accent3 3 2 2 2" xfId="2566"/>
    <cellStyle name="40% - Accent3 3 2 2 2 2" xfId="3231"/>
    <cellStyle name="40% - Accent3 3 2 2 3" xfId="2768"/>
    <cellStyle name="40% - Accent3 3 2 2 3 2" xfId="3433"/>
    <cellStyle name="40% - Accent3 3 2 2 4" xfId="3029"/>
    <cellStyle name="40% - Accent3 3 2 3" xfId="2440"/>
    <cellStyle name="40% - Accent3 3 2 3 2" xfId="2642"/>
    <cellStyle name="40% - Accent3 3 2 3 2 2" xfId="3307"/>
    <cellStyle name="40% - Accent3 3 2 3 3" xfId="2844"/>
    <cellStyle name="40% - Accent3 3 2 3 3 2" xfId="3509"/>
    <cellStyle name="40% - Accent3 3 2 3 4" xfId="3105"/>
    <cellStyle name="40% - Accent3 3 2 4" xfId="2488"/>
    <cellStyle name="40% - Accent3 3 2 4 2" xfId="3153"/>
    <cellStyle name="40% - Accent3 3 2 5" xfId="2690"/>
    <cellStyle name="40% - Accent3 3 2 5 2" xfId="3355"/>
    <cellStyle name="40% - Accent3 3 2 6" xfId="2882"/>
    <cellStyle name="40% - Accent3 3 2 6 2" xfId="3547"/>
    <cellStyle name="40% - Accent3 3 2 7" xfId="2951"/>
    <cellStyle name="40% - Accent3 3 3" xfId="398"/>
    <cellStyle name="40% - Accent3 3 4" xfId="2318"/>
    <cellStyle name="40% - Accent3 3 4 2" xfId="2538"/>
    <cellStyle name="40% - Accent3 3 4 2 2" xfId="3203"/>
    <cellStyle name="40% - Accent3 3 4 3" xfId="2740"/>
    <cellStyle name="40% - Accent3 3 4 3 2" xfId="3405"/>
    <cellStyle name="40% - Accent3 3 4 4" xfId="3001"/>
    <cellStyle name="40% - Accent3 3 5" xfId="2412"/>
    <cellStyle name="40% - Accent3 3 5 2" xfId="2614"/>
    <cellStyle name="40% - Accent3 3 5 2 2" xfId="3279"/>
    <cellStyle name="40% - Accent3 3 5 3" xfId="2816"/>
    <cellStyle name="40% - Accent3 3 5 3 2" xfId="3481"/>
    <cellStyle name="40% - Accent3 3 5 4" xfId="3077"/>
    <cellStyle name="40% - Accent3 3 6" xfId="2460"/>
    <cellStyle name="40% - Accent3 3 6 2" xfId="3125"/>
    <cellStyle name="40% - Accent3 3 7" xfId="2662"/>
    <cellStyle name="40% - Accent3 3 7 2" xfId="3327"/>
    <cellStyle name="40% - Accent3 3 8" xfId="2881"/>
    <cellStyle name="40% - Accent3 3 8 2" xfId="3546"/>
    <cellStyle name="40% - Accent3 3 9" xfId="2923"/>
    <cellStyle name="40% - Accent3 4" xfId="209"/>
    <cellStyle name="40% - Accent3 4 2" xfId="2332"/>
    <cellStyle name="40% - Accent3 4 2 2" xfId="2552"/>
    <cellStyle name="40% - Accent3 4 2 2 2" xfId="3217"/>
    <cellStyle name="40% - Accent3 4 2 3" xfId="2754"/>
    <cellStyle name="40% - Accent3 4 2 3 2" xfId="3419"/>
    <cellStyle name="40% - Accent3 4 2 4" xfId="3015"/>
    <cellStyle name="40% - Accent3 4 3" xfId="2426"/>
    <cellStyle name="40% - Accent3 4 3 2" xfId="2628"/>
    <cellStyle name="40% - Accent3 4 3 2 2" xfId="3293"/>
    <cellStyle name="40% - Accent3 4 3 3" xfId="2830"/>
    <cellStyle name="40% - Accent3 4 3 3 2" xfId="3495"/>
    <cellStyle name="40% - Accent3 4 3 4" xfId="3091"/>
    <cellStyle name="40% - Accent3 4 4" xfId="2474"/>
    <cellStyle name="40% - Accent3 4 4 2" xfId="3139"/>
    <cellStyle name="40% - Accent3 4 5" xfId="2676"/>
    <cellStyle name="40% - Accent3 4 5 2" xfId="3341"/>
    <cellStyle name="40% - Accent3 4 6" xfId="2883"/>
    <cellStyle name="40% - Accent3 4 6 2" xfId="3548"/>
    <cellStyle name="40% - Accent3 4 7" xfId="2937"/>
    <cellStyle name="40% - Accent3 5" xfId="2246"/>
    <cellStyle name="40% - Accent3 5 2" xfId="2367"/>
    <cellStyle name="40% - Accent3 5 2 2" xfId="2586"/>
    <cellStyle name="40% - Accent3 5 2 2 2" xfId="3251"/>
    <cellStyle name="40% - Accent3 5 2 3" xfId="2788"/>
    <cellStyle name="40% - Accent3 5 2 3 2" xfId="3453"/>
    <cellStyle name="40% - Accent3 5 2 4" xfId="3049"/>
    <cellStyle name="40% - Accent3 5 3" xfId="2508"/>
    <cellStyle name="40% - Accent3 5 3 2" xfId="3173"/>
    <cellStyle name="40% - Accent3 5 4" xfId="2710"/>
    <cellStyle name="40% - Accent3 5 4 2" xfId="3375"/>
    <cellStyle name="40% - Accent3 5 5" xfId="2971"/>
    <cellStyle name="40% - Accent3 6" xfId="2260"/>
    <cellStyle name="40% - Accent3 6 2" xfId="2398"/>
    <cellStyle name="40% - Accent3 6 2 2" xfId="2600"/>
    <cellStyle name="40% - Accent3 6 2 2 2" xfId="3265"/>
    <cellStyle name="40% - Accent3 6 2 3" xfId="2802"/>
    <cellStyle name="40% - Accent3 6 2 3 2" xfId="3467"/>
    <cellStyle name="40% - Accent3 6 2 4" xfId="3063"/>
    <cellStyle name="40% - Accent3 6 3" xfId="2297"/>
    <cellStyle name="40% - Accent3 6 4" xfId="2522"/>
    <cellStyle name="40% - Accent3 6 4 2" xfId="3187"/>
    <cellStyle name="40% - Accent3 6 5" xfId="2724"/>
    <cellStyle name="40% - Accent3 6 5 2" xfId="3389"/>
    <cellStyle name="40% - Accent3 6 6" xfId="2985"/>
    <cellStyle name="40% - Accent4" xfId="63" builtinId="43" customBuiltin="1"/>
    <cellStyle name="40% - Accent4 2" xfId="87"/>
    <cellStyle name="40% - Accent4 2 2" xfId="551"/>
    <cellStyle name="40% - Accent4 2 3" xfId="710"/>
    <cellStyle name="40% - Accent4 2 4" xfId="796"/>
    <cellStyle name="40% - Accent4 2 5" xfId="243"/>
    <cellStyle name="40% - Accent4 3" xfId="192"/>
    <cellStyle name="40% - Accent4 3 2" xfId="225"/>
    <cellStyle name="40% - Accent4 3 2 2" xfId="2348"/>
    <cellStyle name="40% - Accent4 3 2 2 2" xfId="2568"/>
    <cellStyle name="40% - Accent4 3 2 2 2 2" xfId="3233"/>
    <cellStyle name="40% - Accent4 3 2 2 3" xfId="2770"/>
    <cellStyle name="40% - Accent4 3 2 2 3 2" xfId="3435"/>
    <cellStyle name="40% - Accent4 3 2 2 4" xfId="3031"/>
    <cellStyle name="40% - Accent4 3 2 3" xfId="2442"/>
    <cellStyle name="40% - Accent4 3 2 3 2" xfId="2644"/>
    <cellStyle name="40% - Accent4 3 2 3 2 2" xfId="3309"/>
    <cellStyle name="40% - Accent4 3 2 3 3" xfId="2846"/>
    <cellStyle name="40% - Accent4 3 2 3 3 2" xfId="3511"/>
    <cellStyle name="40% - Accent4 3 2 3 4" xfId="3107"/>
    <cellStyle name="40% - Accent4 3 2 4" xfId="2490"/>
    <cellStyle name="40% - Accent4 3 2 4 2" xfId="3155"/>
    <cellStyle name="40% - Accent4 3 2 5" xfId="2692"/>
    <cellStyle name="40% - Accent4 3 2 5 2" xfId="3357"/>
    <cellStyle name="40% - Accent4 3 2 6" xfId="2885"/>
    <cellStyle name="40% - Accent4 3 2 6 2" xfId="3550"/>
    <cellStyle name="40% - Accent4 3 2 7" xfId="2953"/>
    <cellStyle name="40% - Accent4 3 3" xfId="402"/>
    <cellStyle name="40% - Accent4 3 4" xfId="2320"/>
    <cellStyle name="40% - Accent4 3 4 2" xfId="2540"/>
    <cellStyle name="40% - Accent4 3 4 2 2" xfId="3205"/>
    <cellStyle name="40% - Accent4 3 4 3" xfId="2742"/>
    <cellStyle name="40% - Accent4 3 4 3 2" xfId="3407"/>
    <cellStyle name="40% - Accent4 3 4 4" xfId="3003"/>
    <cellStyle name="40% - Accent4 3 5" xfId="2414"/>
    <cellStyle name="40% - Accent4 3 5 2" xfId="2616"/>
    <cellStyle name="40% - Accent4 3 5 2 2" xfId="3281"/>
    <cellStyle name="40% - Accent4 3 5 3" xfId="2818"/>
    <cellStyle name="40% - Accent4 3 5 3 2" xfId="3483"/>
    <cellStyle name="40% - Accent4 3 5 4" xfId="3079"/>
    <cellStyle name="40% - Accent4 3 6" xfId="2462"/>
    <cellStyle name="40% - Accent4 3 6 2" xfId="3127"/>
    <cellStyle name="40% - Accent4 3 7" xfId="2664"/>
    <cellStyle name="40% - Accent4 3 7 2" xfId="3329"/>
    <cellStyle name="40% - Accent4 3 8" xfId="2884"/>
    <cellStyle name="40% - Accent4 3 8 2" xfId="3549"/>
    <cellStyle name="40% - Accent4 3 9" xfId="2925"/>
    <cellStyle name="40% - Accent4 4" xfId="211"/>
    <cellStyle name="40% - Accent4 4 2" xfId="2334"/>
    <cellStyle name="40% - Accent4 4 2 2" xfId="2554"/>
    <cellStyle name="40% - Accent4 4 2 2 2" xfId="3219"/>
    <cellStyle name="40% - Accent4 4 2 3" xfId="2756"/>
    <cellStyle name="40% - Accent4 4 2 3 2" xfId="3421"/>
    <cellStyle name="40% - Accent4 4 2 4" xfId="3017"/>
    <cellStyle name="40% - Accent4 4 3" xfId="2428"/>
    <cellStyle name="40% - Accent4 4 3 2" xfId="2630"/>
    <cellStyle name="40% - Accent4 4 3 2 2" xfId="3295"/>
    <cellStyle name="40% - Accent4 4 3 3" xfId="2832"/>
    <cellStyle name="40% - Accent4 4 3 3 2" xfId="3497"/>
    <cellStyle name="40% - Accent4 4 3 4" xfId="3093"/>
    <cellStyle name="40% - Accent4 4 4" xfId="2476"/>
    <cellStyle name="40% - Accent4 4 4 2" xfId="3141"/>
    <cellStyle name="40% - Accent4 4 5" xfId="2678"/>
    <cellStyle name="40% - Accent4 4 5 2" xfId="3343"/>
    <cellStyle name="40% - Accent4 4 6" xfId="2886"/>
    <cellStyle name="40% - Accent4 4 6 2" xfId="3551"/>
    <cellStyle name="40% - Accent4 4 7" xfId="2939"/>
    <cellStyle name="40% - Accent4 5" xfId="2248"/>
    <cellStyle name="40% - Accent4 5 2" xfId="2369"/>
    <cellStyle name="40% - Accent4 5 2 2" xfId="2588"/>
    <cellStyle name="40% - Accent4 5 2 2 2" xfId="3253"/>
    <cellStyle name="40% - Accent4 5 2 3" xfId="2790"/>
    <cellStyle name="40% - Accent4 5 2 3 2" xfId="3455"/>
    <cellStyle name="40% - Accent4 5 2 4" xfId="3051"/>
    <cellStyle name="40% - Accent4 5 3" xfId="2510"/>
    <cellStyle name="40% - Accent4 5 3 2" xfId="3175"/>
    <cellStyle name="40% - Accent4 5 4" xfId="2712"/>
    <cellStyle name="40% - Accent4 5 4 2" xfId="3377"/>
    <cellStyle name="40% - Accent4 5 5" xfId="2973"/>
    <cellStyle name="40% - Accent4 6" xfId="2262"/>
    <cellStyle name="40% - Accent4 6 2" xfId="2400"/>
    <cellStyle name="40% - Accent4 6 2 2" xfId="2602"/>
    <cellStyle name="40% - Accent4 6 2 2 2" xfId="3267"/>
    <cellStyle name="40% - Accent4 6 2 3" xfId="2804"/>
    <cellStyle name="40% - Accent4 6 2 3 2" xfId="3469"/>
    <cellStyle name="40% - Accent4 6 2 4" xfId="3065"/>
    <cellStyle name="40% - Accent4 6 3" xfId="2301"/>
    <cellStyle name="40% - Accent4 6 4" xfId="2524"/>
    <cellStyle name="40% - Accent4 6 4 2" xfId="3189"/>
    <cellStyle name="40% - Accent4 6 5" xfId="2726"/>
    <cellStyle name="40% - Accent4 6 5 2" xfId="3391"/>
    <cellStyle name="40% - Accent4 6 6" xfId="2987"/>
    <cellStyle name="40% - Accent5" xfId="67" builtinId="47" customBuiltin="1"/>
    <cellStyle name="40% - Accent5 2" xfId="88"/>
    <cellStyle name="40% - Accent5 2 2" xfId="552"/>
    <cellStyle name="40% - Accent5 2 3" xfId="711"/>
    <cellStyle name="40% - Accent5 2 4" xfId="797"/>
    <cellStyle name="40% - Accent5 2 5" xfId="244"/>
    <cellStyle name="40% - Accent5 3" xfId="196"/>
    <cellStyle name="40% - Accent5 3 2" xfId="227"/>
    <cellStyle name="40% - Accent5 3 2 2" xfId="2350"/>
    <cellStyle name="40% - Accent5 3 2 2 2" xfId="2570"/>
    <cellStyle name="40% - Accent5 3 2 2 2 2" xfId="3235"/>
    <cellStyle name="40% - Accent5 3 2 2 3" xfId="2772"/>
    <cellStyle name="40% - Accent5 3 2 2 3 2" xfId="3437"/>
    <cellStyle name="40% - Accent5 3 2 2 4" xfId="3033"/>
    <cellStyle name="40% - Accent5 3 2 3" xfId="2444"/>
    <cellStyle name="40% - Accent5 3 2 3 2" xfId="2646"/>
    <cellStyle name="40% - Accent5 3 2 3 2 2" xfId="3311"/>
    <cellStyle name="40% - Accent5 3 2 3 3" xfId="2848"/>
    <cellStyle name="40% - Accent5 3 2 3 3 2" xfId="3513"/>
    <cellStyle name="40% - Accent5 3 2 3 4" xfId="3109"/>
    <cellStyle name="40% - Accent5 3 2 4" xfId="2492"/>
    <cellStyle name="40% - Accent5 3 2 4 2" xfId="3157"/>
    <cellStyle name="40% - Accent5 3 2 5" xfId="2694"/>
    <cellStyle name="40% - Accent5 3 2 5 2" xfId="3359"/>
    <cellStyle name="40% - Accent5 3 2 6" xfId="2888"/>
    <cellStyle name="40% - Accent5 3 2 6 2" xfId="3553"/>
    <cellStyle name="40% - Accent5 3 2 7" xfId="2955"/>
    <cellStyle name="40% - Accent5 3 3" xfId="406"/>
    <cellStyle name="40% - Accent5 3 4" xfId="2322"/>
    <cellStyle name="40% - Accent5 3 4 2" xfId="2542"/>
    <cellStyle name="40% - Accent5 3 4 2 2" xfId="3207"/>
    <cellStyle name="40% - Accent5 3 4 3" xfId="2744"/>
    <cellStyle name="40% - Accent5 3 4 3 2" xfId="3409"/>
    <cellStyle name="40% - Accent5 3 4 4" xfId="3005"/>
    <cellStyle name="40% - Accent5 3 5" xfId="2416"/>
    <cellStyle name="40% - Accent5 3 5 2" xfId="2618"/>
    <cellStyle name="40% - Accent5 3 5 2 2" xfId="3283"/>
    <cellStyle name="40% - Accent5 3 5 3" xfId="2820"/>
    <cellStyle name="40% - Accent5 3 5 3 2" xfId="3485"/>
    <cellStyle name="40% - Accent5 3 5 4" xfId="3081"/>
    <cellStyle name="40% - Accent5 3 6" xfId="2464"/>
    <cellStyle name="40% - Accent5 3 6 2" xfId="3129"/>
    <cellStyle name="40% - Accent5 3 7" xfId="2666"/>
    <cellStyle name="40% - Accent5 3 7 2" xfId="3331"/>
    <cellStyle name="40% - Accent5 3 8" xfId="2887"/>
    <cellStyle name="40% - Accent5 3 8 2" xfId="3552"/>
    <cellStyle name="40% - Accent5 3 9" xfId="2927"/>
    <cellStyle name="40% - Accent5 4" xfId="213"/>
    <cellStyle name="40% - Accent5 4 2" xfId="2336"/>
    <cellStyle name="40% - Accent5 4 2 2" xfId="2556"/>
    <cellStyle name="40% - Accent5 4 2 2 2" xfId="3221"/>
    <cellStyle name="40% - Accent5 4 2 3" xfId="2758"/>
    <cellStyle name="40% - Accent5 4 2 3 2" xfId="3423"/>
    <cellStyle name="40% - Accent5 4 2 4" xfId="3019"/>
    <cellStyle name="40% - Accent5 4 3" xfId="2430"/>
    <cellStyle name="40% - Accent5 4 3 2" xfId="2632"/>
    <cellStyle name="40% - Accent5 4 3 2 2" xfId="3297"/>
    <cellStyle name="40% - Accent5 4 3 3" xfId="2834"/>
    <cellStyle name="40% - Accent5 4 3 3 2" xfId="3499"/>
    <cellStyle name="40% - Accent5 4 3 4" xfId="3095"/>
    <cellStyle name="40% - Accent5 4 4" xfId="2478"/>
    <cellStyle name="40% - Accent5 4 4 2" xfId="3143"/>
    <cellStyle name="40% - Accent5 4 5" xfId="2680"/>
    <cellStyle name="40% - Accent5 4 5 2" xfId="3345"/>
    <cellStyle name="40% - Accent5 4 6" xfId="2889"/>
    <cellStyle name="40% - Accent5 4 6 2" xfId="3554"/>
    <cellStyle name="40% - Accent5 4 7" xfId="2941"/>
    <cellStyle name="40% - Accent5 5" xfId="2250"/>
    <cellStyle name="40% - Accent5 5 2" xfId="2371"/>
    <cellStyle name="40% - Accent5 5 2 2" xfId="2590"/>
    <cellStyle name="40% - Accent5 5 2 2 2" xfId="3255"/>
    <cellStyle name="40% - Accent5 5 2 3" xfId="2792"/>
    <cellStyle name="40% - Accent5 5 2 3 2" xfId="3457"/>
    <cellStyle name="40% - Accent5 5 2 4" xfId="3053"/>
    <cellStyle name="40% - Accent5 5 3" xfId="2512"/>
    <cellStyle name="40% - Accent5 5 3 2" xfId="3177"/>
    <cellStyle name="40% - Accent5 5 4" xfId="2714"/>
    <cellStyle name="40% - Accent5 5 4 2" xfId="3379"/>
    <cellStyle name="40% - Accent5 5 5" xfId="2975"/>
    <cellStyle name="40% - Accent5 6" xfId="2264"/>
    <cellStyle name="40% - Accent5 6 2" xfId="2402"/>
    <cellStyle name="40% - Accent5 6 2 2" xfId="2604"/>
    <cellStyle name="40% - Accent5 6 2 2 2" xfId="3269"/>
    <cellStyle name="40% - Accent5 6 2 3" xfId="2806"/>
    <cellStyle name="40% - Accent5 6 2 3 2" xfId="3471"/>
    <cellStyle name="40% - Accent5 6 2 4" xfId="3067"/>
    <cellStyle name="40% - Accent5 6 3" xfId="2305"/>
    <cellStyle name="40% - Accent5 6 4" xfId="2526"/>
    <cellStyle name="40% - Accent5 6 4 2" xfId="3191"/>
    <cellStyle name="40% - Accent5 6 5" xfId="2728"/>
    <cellStyle name="40% - Accent5 6 5 2" xfId="3393"/>
    <cellStyle name="40% - Accent5 6 6" xfId="2989"/>
    <cellStyle name="40% - Accent6" xfId="71" builtinId="51" customBuiltin="1"/>
    <cellStyle name="40% - Accent6 2" xfId="89"/>
    <cellStyle name="40% - Accent6 2 2" xfId="553"/>
    <cellStyle name="40% - Accent6 2 3" xfId="712"/>
    <cellStyle name="40% - Accent6 2 4" xfId="798"/>
    <cellStyle name="40% - Accent6 2 5" xfId="245"/>
    <cellStyle name="40% - Accent6 3" xfId="200"/>
    <cellStyle name="40% - Accent6 3 2" xfId="229"/>
    <cellStyle name="40% - Accent6 3 2 2" xfId="2352"/>
    <cellStyle name="40% - Accent6 3 2 2 2" xfId="2572"/>
    <cellStyle name="40% - Accent6 3 2 2 2 2" xfId="3237"/>
    <cellStyle name="40% - Accent6 3 2 2 3" xfId="2774"/>
    <cellStyle name="40% - Accent6 3 2 2 3 2" xfId="3439"/>
    <cellStyle name="40% - Accent6 3 2 2 4" xfId="3035"/>
    <cellStyle name="40% - Accent6 3 2 3" xfId="2446"/>
    <cellStyle name="40% - Accent6 3 2 3 2" xfId="2648"/>
    <cellStyle name="40% - Accent6 3 2 3 2 2" xfId="3313"/>
    <cellStyle name="40% - Accent6 3 2 3 3" xfId="2850"/>
    <cellStyle name="40% - Accent6 3 2 3 3 2" xfId="3515"/>
    <cellStyle name="40% - Accent6 3 2 3 4" xfId="3111"/>
    <cellStyle name="40% - Accent6 3 2 4" xfId="2494"/>
    <cellStyle name="40% - Accent6 3 2 4 2" xfId="3159"/>
    <cellStyle name="40% - Accent6 3 2 5" xfId="2696"/>
    <cellStyle name="40% - Accent6 3 2 5 2" xfId="3361"/>
    <cellStyle name="40% - Accent6 3 2 6" xfId="2891"/>
    <cellStyle name="40% - Accent6 3 2 6 2" xfId="3556"/>
    <cellStyle name="40% - Accent6 3 2 7" xfId="2957"/>
    <cellStyle name="40% - Accent6 3 3" xfId="410"/>
    <cellStyle name="40% - Accent6 3 4" xfId="2324"/>
    <cellStyle name="40% - Accent6 3 4 2" xfId="2544"/>
    <cellStyle name="40% - Accent6 3 4 2 2" xfId="3209"/>
    <cellStyle name="40% - Accent6 3 4 3" xfId="2746"/>
    <cellStyle name="40% - Accent6 3 4 3 2" xfId="3411"/>
    <cellStyle name="40% - Accent6 3 4 4" xfId="3007"/>
    <cellStyle name="40% - Accent6 3 5" xfId="2418"/>
    <cellStyle name="40% - Accent6 3 5 2" xfId="2620"/>
    <cellStyle name="40% - Accent6 3 5 2 2" xfId="3285"/>
    <cellStyle name="40% - Accent6 3 5 3" xfId="2822"/>
    <cellStyle name="40% - Accent6 3 5 3 2" xfId="3487"/>
    <cellStyle name="40% - Accent6 3 5 4" xfId="3083"/>
    <cellStyle name="40% - Accent6 3 6" xfId="2466"/>
    <cellStyle name="40% - Accent6 3 6 2" xfId="3131"/>
    <cellStyle name="40% - Accent6 3 7" xfId="2668"/>
    <cellStyle name="40% - Accent6 3 7 2" xfId="3333"/>
    <cellStyle name="40% - Accent6 3 8" xfId="2890"/>
    <cellStyle name="40% - Accent6 3 8 2" xfId="3555"/>
    <cellStyle name="40% - Accent6 3 9" xfId="2929"/>
    <cellStyle name="40% - Accent6 4" xfId="215"/>
    <cellStyle name="40% - Accent6 4 2" xfId="2338"/>
    <cellStyle name="40% - Accent6 4 2 2" xfId="2558"/>
    <cellStyle name="40% - Accent6 4 2 2 2" xfId="3223"/>
    <cellStyle name="40% - Accent6 4 2 3" xfId="2760"/>
    <cellStyle name="40% - Accent6 4 2 3 2" xfId="3425"/>
    <cellStyle name="40% - Accent6 4 2 4" xfId="3021"/>
    <cellStyle name="40% - Accent6 4 3" xfId="2432"/>
    <cellStyle name="40% - Accent6 4 3 2" xfId="2634"/>
    <cellStyle name="40% - Accent6 4 3 2 2" xfId="3299"/>
    <cellStyle name="40% - Accent6 4 3 3" xfId="2836"/>
    <cellStyle name="40% - Accent6 4 3 3 2" xfId="3501"/>
    <cellStyle name="40% - Accent6 4 3 4" xfId="3097"/>
    <cellStyle name="40% - Accent6 4 4" xfId="2480"/>
    <cellStyle name="40% - Accent6 4 4 2" xfId="3145"/>
    <cellStyle name="40% - Accent6 4 5" xfId="2682"/>
    <cellStyle name="40% - Accent6 4 5 2" xfId="3347"/>
    <cellStyle name="40% - Accent6 4 6" xfId="2892"/>
    <cellStyle name="40% - Accent6 4 6 2" xfId="3557"/>
    <cellStyle name="40% - Accent6 4 7" xfId="2943"/>
    <cellStyle name="40% - Accent6 5" xfId="2252"/>
    <cellStyle name="40% - Accent6 5 2" xfId="2373"/>
    <cellStyle name="40% - Accent6 5 2 2" xfId="2592"/>
    <cellStyle name="40% - Accent6 5 2 2 2" xfId="3257"/>
    <cellStyle name="40% - Accent6 5 2 3" xfId="2794"/>
    <cellStyle name="40% - Accent6 5 2 3 2" xfId="3459"/>
    <cellStyle name="40% - Accent6 5 2 4" xfId="3055"/>
    <cellStyle name="40% - Accent6 5 3" xfId="2514"/>
    <cellStyle name="40% - Accent6 5 3 2" xfId="3179"/>
    <cellStyle name="40% - Accent6 5 4" xfId="2716"/>
    <cellStyle name="40% - Accent6 5 4 2" xfId="3381"/>
    <cellStyle name="40% - Accent6 5 5" xfId="2977"/>
    <cellStyle name="40% - Accent6 6" xfId="2266"/>
    <cellStyle name="40% - Accent6 6 2" xfId="2404"/>
    <cellStyle name="40% - Accent6 6 2 2" xfId="2606"/>
    <cellStyle name="40% - Accent6 6 2 2 2" xfId="3271"/>
    <cellStyle name="40% - Accent6 6 2 3" xfId="2808"/>
    <cellStyle name="40% - Accent6 6 2 3 2" xfId="3473"/>
    <cellStyle name="40% - Accent6 6 2 4" xfId="3069"/>
    <cellStyle name="40% - Accent6 6 3" xfId="2309"/>
    <cellStyle name="40% - Accent6 6 4" xfId="2528"/>
    <cellStyle name="40% - Accent6 6 4 2" xfId="3193"/>
    <cellStyle name="40% - Accent6 6 5" xfId="2730"/>
    <cellStyle name="40% - Accent6 6 5 2" xfId="3395"/>
    <cellStyle name="40% - Accent6 6 6" xfId="2991"/>
    <cellStyle name="60% - Accent1" xfId="52" builtinId="32" customBuiltin="1"/>
    <cellStyle name="60% - Accent1 2" xfId="90"/>
    <cellStyle name="60% - Accent1 2 2" xfId="554"/>
    <cellStyle name="60% - Accent1 2 3" xfId="713"/>
    <cellStyle name="60% - Accent1 2 4" xfId="799"/>
    <cellStyle name="60% - Accent1 2 5" xfId="246"/>
    <cellStyle name="60% - Accent1 3" xfId="181"/>
    <cellStyle name="60% - Accent1 3 2" xfId="391"/>
    <cellStyle name="60% - Accent1 4" xfId="2290"/>
    <cellStyle name="60% - Accent2" xfId="56" builtinId="36" customBuiltin="1"/>
    <cellStyle name="60% - Accent2 2" xfId="91"/>
    <cellStyle name="60% - Accent2 2 2" xfId="555"/>
    <cellStyle name="60% - Accent2 2 3" xfId="714"/>
    <cellStyle name="60% - Accent2 2 4" xfId="800"/>
    <cellStyle name="60% - Accent2 2 5" xfId="247"/>
    <cellStyle name="60% - Accent2 3" xfId="185"/>
    <cellStyle name="60% - Accent2 3 2" xfId="395"/>
    <cellStyle name="60% - Accent2 4" xfId="2294"/>
    <cellStyle name="60% - Accent3" xfId="60" builtinId="40" customBuiltin="1"/>
    <cellStyle name="60% - Accent3 2" xfId="92"/>
    <cellStyle name="60% - Accent3 2 2" xfId="556"/>
    <cellStyle name="60% - Accent3 2 3" xfId="715"/>
    <cellStyle name="60% - Accent3 2 4" xfId="801"/>
    <cellStyle name="60% - Accent3 2 5" xfId="248"/>
    <cellStyle name="60% - Accent3 3" xfId="189"/>
    <cellStyle name="60% - Accent3 3 2" xfId="399"/>
    <cellStyle name="60% - Accent3 4" xfId="2298"/>
    <cellStyle name="60% - Accent4" xfId="64" builtinId="44" customBuiltin="1"/>
    <cellStyle name="60% - Accent4 2" xfId="93"/>
    <cellStyle name="60% - Accent4 2 2" xfId="557"/>
    <cellStyle name="60% - Accent4 2 3" xfId="716"/>
    <cellStyle name="60% - Accent4 2 4" xfId="802"/>
    <cellStyle name="60% - Accent4 2 5" xfId="249"/>
    <cellStyle name="60% - Accent4 3" xfId="193"/>
    <cellStyle name="60% - Accent4 3 2" xfId="403"/>
    <cellStyle name="60% - Accent4 4" xfId="2302"/>
    <cellStyle name="60% - Accent5" xfId="68" builtinId="48" customBuiltin="1"/>
    <cellStyle name="60% - Accent5 2" xfId="94"/>
    <cellStyle name="60% - Accent5 2 2" xfId="558"/>
    <cellStyle name="60% - Accent5 2 3" xfId="717"/>
    <cellStyle name="60% - Accent5 2 4" xfId="803"/>
    <cellStyle name="60% - Accent5 2 5" xfId="250"/>
    <cellStyle name="60% - Accent5 3" xfId="197"/>
    <cellStyle name="60% - Accent5 3 2" xfId="407"/>
    <cellStyle name="60% - Accent5 4" xfId="2306"/>
    <cellStyle name="60% - Accent6" xfId="72" builtinId="52" customBuiltin="1"/>
    <cellStyle name="60% - Accent6 2" xfId="95"/>
    <cellStyle name="60% - Accent6 2 2" xfId="559"/>
    <cellStyle name="60% - Accent6 2 3" xfId="718"/>
    <cellStyle name="60% - Accent6 2 4" xfId="804"/>
    <cellStyle name="60% - Accent6 2 5" xfId="251"/>
    <cellStyle name="60% - Accent6 3" xfId="201"/>
    <cellStyle name="60% - Accent6 3 2" xfId="411"/>
    <cellStyle name="60% - Accent6 4" xfId="2310"/>
    <cellStyle name="Accent1" xfId="49" builtinId="29" customBuiltin="1"/>
    <cellStyle name="Accent1 2" xfId="96"/>
    <cellStyle name="Accent1 2 2" xfId="560"/>
    <cellStyle name="Accent1 2 3" xfId="719"/>
    <cellStyle name="Accent1 2 4" xfId="805"/>
    <cellStyle name="Accent1 2 5" xfId="252"/>
    <cellStyle name="Accent1 3" xfId="178"/>
    <cellStyle name="Accent1 3 2" xfId="388"/>
    <cellStyle name="Accent1 4" xfId="2287"/>
    <cellStyle name="Accent2" xfId="53" builtinId="33" customBuiltin="1"/>
    <cellStyle name="Accent2 2" xfId="97"/>
    <cellStyle name="Accent2 2 2" xfId="561"/>
    <cellStyle name="Accent2 2 3" xfId="720"/>
    <cellStyle name="Accent2 2 4" xfId="806"/>
    <cellStyle name="Accent2 2 5" xfId="253"/>
    <cellStyle name="Accent2 3" xfId="182"/>
    <cellStyle name="Accent2 3 2" xfId="392"/>
    <cellStyle name="Accent2 4" xfId="2291"/>
    <cellStyle name="Accent3" xfId="57" builtinId="37" customBuiltin="1"/>
    <cellStyle name="Accent3 2" xfId="98"/>
    <cellStyle name="Accent3 2 2" xfId="562"/>
    <cellStyle name="Accent3 2 3" xfId="721"/>
    <cellStyle name="Accent3 2 4" xfId="807"/>
    <cellStyle name="Accent3 2 5" xfId="254"/>
    <cellStyle name="Accent3 3" xfId="186"/>
    <cellStyle name="Accent3 3 2" xfId="396"/>
    <cellStyle name="Accent3 4" xfId="2295"/>
    <cellStyle name="Accent4" xfId="61" builtinId="41" customBuiltin="1"/>
    <cellStyle name="Accent4 2" xfId="99"/>
    <cellStyle name="Accent4 2 2" xfId="563"/>
    <cellStyle name="Accent4 2 3" xfId="722"/>
    <cellStyle name="Accent4 2 4" xfId="808"/>
    <cellStyle name="Accent4 2 5" xfId="255"/>
    <cellStyle name="Accent4 3" xfId="190"/>
    <cellStyle name="Accent4 3 2" xfId="400"/>
    <cellStyle name="Accent4 4" xfId="2299"/>
    <cellStyle name="Accent5" xfId="65" builtinId="45" customBuiltin="1"/>
    <cellStyle name="Accent5 2" xfId="100"/>
    <cellStyle name="Accent5 2 2" xfId="564"/>
    <cellStyle name="Accent5 2 3" xfId="723"/>
    <cellStyle name="Accent5 2 4" xfId="809"/>
    <cellStyle name="Accent5 2 5" xfId="256"/>
    <cellStyle name="Accent5 3" xfId="194"/>
    <cellStyle name="Accent5 3 2" xfId="404"/>
    <cellStyle name="Accent5 4" xfId="2303"/>
    <cellStyle name="Accent6" xfId="69" builtinId="49" customBuiltin="1"/>
    <cellStyle name="Accent6 2" xfId="101"/>
    <cellStyle name="Accent6 2 2" xfId="565"/>
    <cellStyle name="Accent6 2 3" xfId="724"/>
    <cellStyle name="Accent6 2 4" xfId="810"/>
    <cellStyle name="Accent6 2 5" xfId="257"/>
    <cellStyle name="Accent6 3" xfId="198"/>
    <cellStyle name="Accent6 3 2" xfId="408"/>
    <cellStyle name="Accent6 4" xfId="2307"/>
    <cellStyle name="Bad" xfId="39" builtinId="27" customBuiltin="1"/>
    <cellStyle name="Bad 2" xfId="102"/>
    <cellStyle name="Bad 2 2" xfId="566"/>
    <cellStyle name="Bad 2 3" xfId="725"/>
    <cellStyle name="Bad 2 4" xfId="811"/>
    <cellStyle name="Bad 2 5" xfId="258"/>
    <cellStyle name="Bad 3" xfId="167"/>
    <cellStyle name="Bad 3 2" xfId="378"/>
    <cellStyle name="Bad 4" xfId="2277"/>
    <cellStyle name="Calculation" xfId="43" builtinId="22" customBuiltin="1"/>
    <cellStyle name="Calculation 2" xfId="103"/>
    <cellStyle name="Calculation 2 10" xfId="843"/>
    <cellStyle name="Calculation 2 10 2" xfId="1552"/>
    <cellStyle name="Calculation 2 10 3" xfId="1968"/>
    <cellStyle name="Calculation 2 11" xfId="1134"/>
    <cellStyle name="Calculation 2 12" xfId="1137"/>
    <cellStyle name="Calculation 2 13" xfId="1178"/>
    <cellStyle name="Calculation 2 14" xfId="1203"/>
    <cellStyle name="Calculation 2 15" xfId="259"/>
    <cellStyle name="Calculation 2 2" xfId="348"/>
    <cellStyle name="Calculation 2 2 2" xfId="477"/>
    <cellStyle name="Calculation 2 2 2 2" xfId="643"/>
    <cellStyle name="Calculation 2 2 2 2 2" xfId="1021"/>
    <cellStyle name="Calculation 2 2 2 2 2 2" xfId="1730"/>
    <cellStyle name="Calculation 2 2 2 2 2 3" xfId="2146"/>
    <cellStyle name="Calculation 2 2 2 2 3" xfId="1424"/>
    <cellStyle name="Calculation 2 2 2 2 4" xfId="1880"/>
    <cellStyle name="Calculation 2 2 2 3" xfId="909"/>
    <cellStyle name="Calculation 2 2 2 3 2" xfId="1618"/>
    <cellStyle name="Calculation 2 2 2 3 3" xfId="2034"/>
    <cellStyle name="Calculation 2 2 2 4" xfId="1293"/>
    <cellStyle name="Calculation 2 2 2 5" xfId="1533"/>
    <cellStyle name="Calculation 2 2 3" xfId="472"/>
    <cellStyle name="Calculation 2 2 3 2" xfId="638"/>
    <cellStyle name="Calculation 2 2 3 2 2" xfId="1016"/>
    <cellStyle name="Calculation 2 2 3 2 2 2" xfId="1725"/>
    <cellStyle name="Calculation 2 2 3 2 2 3" xfId="2141"/>
    <cellStyle name="Calculation 2 2 3 2 3" xfId="1419"/>
    <cellStyle name="Calculation 2 2 3 2 4" xfId="1875"/>
    <cellStyle name="Calculation 2 2 3 3" xfId="904"/>
    <cellStyle name="Calculation 2 2 3 3 2" xfId="1613"/>
    <cellStyle name="Calculation 2 2 3 3 3" xfId="2029"/>
    <cellStyle name="Calculation 2 2 3 4" xfId="1288"/>
    <cellStyle name="Calculation 2 2 3 5" xfId="1534"/>
    <cellStyle name="Calculation 2 2 4" xfId="476"/>
    <cellStyle name="Calculation 2 2 4 2" xfId="642"/>
    <cellStyle name="Calculation 2 2 4 2 2" xfId="1020"/>
    <cellStyle name="Calculation 2 2 4 2 2 2" xfId="1729"/>
    <cellStyle name="Calculation 2 2 4 2 2 3" xfId="2145"/>
    <cellStyle name="Calculation 2 2 4 2 3" xfId="1423"/>
    <cellStyle name="Calculation 2 2 4 2 4" xfId="1879"/>
    <cellStyle name="Calculation 2 2 4 3" xfId="908"/>
    <cellStyle name="Calculation 2 2 4 3 2" xfId="1617"/>
    <cellStyle name="Calculation 2 2 4 3 3" xfId="2033"/>
    <cellStyle name="Calculation 2 2 4 4" xfId="1292"/>
    <cellStyle name="Calculation 2 2 4 5" xfId="1234"/>
    <cellStyle name="Calculation 2 2 5" xfId="507"/>
    <cellStyle name="Calculation 2 2 5 2" xfId="673"/>
    <cellStyle name="Calculation 2 2 5 2 2" xfId="1051"/>
    <cellStyle name="Calculation 2 2 5 2 2 2" xfId="1760"/>
    <cellStyle name="Calculation 2 2 5 2 2 3" xfId="2176"/>
    <cellStyle name="Calculation 2 2 5 2 3" xfId="1454"/>
    <cellStyle name="Calculation 2 2 5 2 4" xfId="1910"/>
    <cellStyle name="Calculation 2 2 5 3" xfId="939"/>
    <cellStyle name="Calculation 2 2 5 3 2" xfId="1648"/>
    <cellStyle name="Calculation 2 2 5 3 3" xfId="2064"/>
    <cellStyle name="Calculation 2 2 5 4" xfId="1323"/>
    <cellStyle name="Calculation 2 2 5 5" xfId="1527"/>
    <cellStyle name="Calculation 2 2 6" xfId="598"/>
    <cellStyle name="Calculation 2 2 6 2" xfId="977"/>
    <cellStyle name="Calculation 2 2 6 2 2" xfId="1686"/>
    <cellStyle name="Calculation 2 2 6 2 3" xfId="2102"/>
    <cellStyle name="Calculation 2 2 6 3" xfId="1380"/>
    <cellStyle name="Calculation 2 2 6 4" xfId="1836"/>
    <cellStyle name="Calculation 2 2 7" xfId="854"/>
    <cellStyle name="Calculation 2 2 7 2" xfId="1563"/>
    <cellStyle name="Calculation 2 2 7 3" xfId="1979"/>
    <cellStyle name="Calculation 2 2 8" xfId="1210"/>
    <cellStyle name="Calculation 2 2 9" xfId="1519"/>
    <cellStyle name="Calculation 2 3" xfId="427"/>
    <cellStyle name="Calculation 2 3 2" xfId="493"/>
    <cellStyle name="Calculation 2 3 2 2" xfId="659"/>
    <cellStyle name="Calculation 2 3 2 2 2" xfId="1037"/>
    <cellStyle name="Calculation 2 3 2 2 2 2" xfId="1746"/>
    <cellStyle name="Calculation 2 3 2 2 2 3" xfId="2162"/>
    <cellStyle name="Calculation 2 3 2 2 3" xfId="1440"/>
    <cellStyle name="Calculation 2 3 2 2 4" xfId="1896"/>
    <cellStyle name="Calculation 2 3 2 3" xfId="925"/>
    <cellStyle name="Calculation 2 3 2 3 2" xfId="1634"/>
    <cellStyle name="Calculation 2 3 2 3 3" xfId="2050"/>
    <cellStyle name="Calculation 2 3 2 4" xfId="1309"/>
    <cellStyle name="Calculation 2 3 2 5" xfId="1488"/>
    <cellStyle name="Calculation 2 3 3" xfId="510"/>
    <cellStyle name="Calculation 2 3 3 2" xfId="676"/>
    <cellStyle name="Calculation 2 3 3 2 2" xfId="1054"/>
    <cellStyle name="Calculation 2 3 3 2 2 2" xfId="1763"/>
    <cellStyle name="Calculation 2 3 3 2 2 3" xfId="2179"/>
    <cellStyle name="Calculation 2 3 3 2 3" xfId="1457"/>
    <cellStyle name="Calculation 2 3 3 2 4" xfId="1913"/>
    <cellStyle name="Calculation 2 3 3 3" xfId="942"/>
    <cellStyle name="Calculation 2 3 3 3 2" xfId="1651"/>
    <cellStyle name="Calculation 2 3 3 3 3" xfId="2067"/>
    <cellStyle name="Calculation 2 3 3 4" xfId="1326"/>
    <cellStyle name="Calculation 2 3 3 5" xfId="1169"/>
    <cellStyle name="Calculation 2 3 4" xfId="521"/>
    <cellStyle name="Calculation 2 3 4 2" xfId="687"/>
    <cellStyle name="Calculation 2 3 4 2 2" xfId="1065"/>
    <cellStyle name="Calculation 2 3 4 2 2 2" xfId="1774"/>
    <cellStyle name="Calculation 2 3 4 2 2 3" xfId="2190"/>
    <cellStyle name="Calculation 2 3 4 2 3" xfId="1468"/>
    <cellStyle name="Calculation 2 3 4 2 4" xfId="1924"/>
    <cellStyle name="Calculation 2 3 4 3" xfId="953"/>
    <cellStyle name="Calculation 2 3 4 3 2" xfId="1662"/>
    <cellStyle name="Calculation 2 3 4 3 3" xfId="2078"/>
    <cellStyle name="Calculation 2 3 4 4" xfId="1337"/>
    <cellStyle name="Calculation 2 3 4 5" xfId="1229"/>
    <cellStyle name="Calculation 2 3 5" xfId="607"/>
    <cellStyle name="Calculation 2 3 5 2" xfId="986"/>
    <cellStyle name="Calculation 2 3 5 2 2" xfId="1695"/>
    <cellStyle name="Calculation 2 3 5 2 3" xfId="2111"/>
    <cellStyle name="Calculation 2 3 5 3" xfId="1389"/>
    <cellStyle name="Calculation 2 3 5 4" xfId="1845"/>
    <cellStyle name="Calculation 2 3 6" xfId="865"/>
    <cellStyle name="Calculation 2 3 6 2" xfId="1574"/>
    <cellStyle name="Calculation 2 3 6 3" xfId="1990"/>
    <cellStyle name="Calculation 2 3 7" xfId="1245"/>
    <cellStyle name="Calculation 2 3 8" xfId="1824"/>
    <cellStyle name="Calculation 2 4" xfId="446"/>
    <cellStyle name="Calculation 2 4 2" xfId="623"/>
    <cellStyle name="Calculation 2 4 2 2" xfId="1001"/>
    <cellStyle name="Calculation 2 4 2 2 2" xfId="1710"/>
    <cellStyle name="Calculation 2 4 2 2 3" xfId="2126"/>
    <cellStyle name="Calculation 2 4 2 3" xfId="1404"/>
    <cellStyle name="Calculation 2 4 2 4" xfId="1860"/>
    <cellStyle name="Calculation 2 4 3" xfId="882"/>
    <cellStyle name="Calculation 2 4 3 2" xfId="1591"/>
    <cellStyle name="Calculation 2 4 3 3" xfId="2007"/>
    <cellStyle name="Calculation 2 4 4" xfId="1263"/>
    <cellStyle name="Calculation 2 4 5" xfId="1285"/>
    <cellStyle name="Calculation 2 5" xfId="567"/>
    <cellStyle name="Calculation 2 5 2" xfId="964"/>
    <cellStyle name="Calculation 2 5 2 2" xfId="1673"/>
    <cellStyle name="Calculation 2 5 2 3" xfId="2089"/>
    <cellStyle name="Calculation 2 5 3" xfId="1363"/>
    <cellStyle name="Calculation 2 5 4" xfId="1522"/>
    <cellStyle name="Calculation 2 6" xfId="596"/>
    <cellStyle name="Calculation 2 6 2" xfId="975"/>
    <cellStyle name="Calculation 2 6 2 2" xfId="1684"/>
    <cellStyle name="Calculation 2 6 2 3" xfId="2100"/>
    <cellStyle name="Calculation 2 6 3" xfId="1378"/>
    <cellStyle name="Calculation 2 6 4" xfId="1834"/>
    <cellStyle name="Calculation 2 7" xfId="726"/>
    <cellStyle name="Calculation 2 7 2" xfId="1077"/>
    <cellStyle name="Calculation 2 7 2 2" xfId="1785"/>
    <cellStyle name="Calculation 2 7 2 3" xfId="2201"/>
    <cellStyle name="Calculation 2 7 3" xfId="1494"/>
    <cellStyle name="Calculation 2 7 4" xfId="1935"/>
    <cellStyle name="Calculation 2 8" xfId="757"/>
    <cellStyle name="Calculation 2 8 2" xfId="1088"/>
    <cellStyle name="Calculation 2 8 2 2" xfId="1796"/>
    <cellStyle name="Calculation 2 8 2 3" xfId="2212"/>
    <cellStyle name="Calculation 2 8 3" xfId="1508"/>
    <cellStyle name="Calculation 2 8 4" xfId="1946"/>
    <cellStyle name="Calculation 2 9" xfId="812"/>
    <cellStyle name="Calculation 2 9 2" xfId="1100"/>
    <cellStyle name="Calculation 2 9 2 2" xfId="1807"/>
    <cellStyle name="Calculation 2 9 2 3" xfId="2223"/>
    <cellStyle name="Calculation 2 9 3" xfId="1537"/>
    <cellStyle name="Calculation 2 9 4" xfId="1957"/>
    <cellStyle name="Calculation 3" xfId="171"/>
    <cellStyle name="Calculation 3 2" xfId="382"/>
    <cellStyle name="Calculation 4" xfId="1113"/>
    <cellStyle name="Calculation 4 2" xfId="1818"/>
    <cellStyle name="Calculation 4 3" xfId="2234"/>
    <cellStyle name="Calculation 5" xfId="1152"/>
    <cellStyle name="Calculation 6" xfId="2281"/>
    <cellStyle name="Check Cell" xfId="45" builtinId="23" customBuiltin="1"/>
    <cellStyle name="Check Cell 2" xfId="104"/>
    <cellStyle name="Check Cell 2 2" xfId="568"/>
    <cellStyle name="Check Cell 2 3" xfId="727"/>
    <cellStyle name="Check Cell 2 4" xfId="813"/>
    <cellStyle name="Check Cell 2 5" xfId="260"/>
    <cellStyle name="Check Cell 3" xfId="173"/>
    <cellStyle name="Check Cell 3 2" xfId="384"/>
    <cellStyle name="Check Cell 4" xfId="2283"/>
    <cellStyle name="Comma" xfId="1" builtinId="3"/>
    <cellStyle name="Comma [0] 2" xfId="105"/>
    <cellStyle name="Comma [0] 3" xfId="106"/>
    <cellStyle name="Comma 10" xfId="107"/>
    <cellStyle name="Comma 11" xfId="108"/>
    <cellStyle name="Comma 12" xfId="424"/>
    <cellStyle name="Comma 12 2" xfId="2893"/>
    <cellStyle name="Comma 13" xfId="425"/>
    <cellStyle name="Comma 13 2" xfId="2894"/>
    <cellStyle name="Comma 14" xfId="322"/>
    <cellStyle name="Comma 14 2" xfId="469"/>
    <cellStyle name="Comma 14 2 2" xfId="2895"/>
    <cellStyle name="Comma 15" xfId="426"/>
    <cellStyle name="Comma 15 2" xfId="470"/>
    <cellStyle name="Comma 15 2 2" xfId="2896"/>
    <cellStyle name="Comma 16" xfId="471"/>
    <cellStyle name="Comma 16 2" xfId="2897"/>
    <cellStyle name="Comma 17" xfId="439"/>
    <cellStyle name="Comma 18" xfId="532"/>
    <cellStyle name="Comma 19" xfId="699"/>
    <cellStyle name="Comma 2" xfId="2"/>
    <cellStyle name="Comma 2 2" xfId="3"/>
    <cellStyle name="Comma 2 2 2" xfId="13"/>
    <cellStyle name="Comma 2 2 2 2" xfId="331"/>
    <cellStyle name="Comma 2 2 3" xfId="109"/>
    <cellStyle name="Comma 2 2 3 2" xfId="350"/>
    <cellStyle name="Comma 2 2 4" xfId="324"/>
    <cellStyle name="Comma 2 3" xfId="12"/>
    <cellStyle name="Comma 2 3 2" xfId="330"/>
    <cellStyle name="Comma 2 4" xfId="110"/>
    <cellStyle name="Comma 2 4 2" xfId="349"/>
    <cellStyle name="Comma 2 5" xfId="323"/>
    <cellStyle name="Comma 2 6" xfId="1121"/>
    <cellStyle name="Comma 2 6 2" xfId="2898"/>
    <cellStyle name="Comma 20" xfId="756"/>
    <cellStyle name="Comma 21" xfId="766"/>
    <cellStyle name="Comma 22" xfId="770"/>
    <cellStyle name="Comma 23" xfId="1114"/>
    <cellStyle name="Comma 24" xfId="1111"/>
    <cellStyle name="Comma 25" xfId="1112"/>
    <cellStyle name="Comma 26" xfId="1124"/>
    <cellStyle name="Comma 26 2" xfId="1826"/>
    <cellStyle name="Comma 26 2 2" xfId="2357"/>
    <cellStyle name="Comma 26 2 2 2" xfId="2577"/>
    <cellStyle name="Comma 26 2 2 2 2" xfId="3242"/>
    <cellStyle name="Comma 26 2 2 3" xfId="2779"/>
    <cellStyle name="Comma 26 2 2 3 2" xfId="3444"/>
    <cellStyle name="Comma 26 2 2 4" xfId="3040"/>
    <cellStyle name="Comma 26 2 3" xfId="2451"/>
    <cellStyle name="Comma 26 2 3 2" xfId="2653"/>
    <cellStyle name="Comma 26 2 3 2 2" xfId="3318"/>
    <cellStyle name="Comma 26 2 3 3" xfId="2855"/>
    <cellStyle name="Comma 26 2 3 3 2" xfId="3520"/>
    <cellStyle name="Comma 26 2 3 4" xfId="3116"/>
    <cellStyle name="Comma 26 2 4" xfId="2499"/>
    <cellStyle name="Comma 26 2 4 2" xfId="3164"/>
    <cellStyle name="Comma 26 2 5" xfId="2701"/>
    <cellStyle name="Comma 26 2 5 2" xfId="3366"/>
    <cellStyle name="Comma 26 2 6" xfId="2900"/>
    <cellStyle name="Comma 26 2 7" xfId="2962"/>
    <cellStyle name="Comma 26 3" xfId="2354"/>
    <cellStyle name="Comma 26 3 2" xfId="2574"/>
    <cellStyle name="Comma 26 3 2 2" xfId="3239"/>
    <cellStyle name="Comma 26 3 3" xfId="2776"/>
    <cellStyle name="Comma 26 3 3 2" xfId="3441"/>
    <cellStyle name="Comma 26 3 4" xfId="3037"/>
    <cellStyle name="Comma 26 4" xfId="2448"/>
    <cellStyle name="Comma 26 4 2" xfId="2650"/>
    <cellStyle name="Comma 26 4 2 2" xfId="3315"/>
    <cellStyle name="Comma 26 4 3" xfId="2852"/>
    <cellStyle name="Comma 26 4 3 2" xfId="3517"/>
    <cellStyle name="Comma 26 4 4" xfId="3113"/>
    <cellStyle name="Comma 26 5" xfId="2496"/>
    <cellStyle name="Comma 26 5 2" xfId="3161"/>
    <cellStyle name="Comma 26 6" xfId="2698"/>
    <cellStyle name="Comma 26 6 2" xfId="3363"/>
    <cellStyle name="Comma 26 7" xfId="2899"/>
    <cellStyle name="Comma 26 8" xfId="2959"/>
    <cellStyle name="Comma 27" xfId="1153"/>
    <cellStyle name="Comma 28" xfId="1150"/>
    <cellStyle name="Comma 29" xfId="1151"/>
    <cellStyle name="Comma 3" xfId="10"/>
    <cellStyle name="Comma 3 2" xfId="17"/>
    <cellStyle name="Comma 3 2 2" xfId="111"/>
    <cellStyle name="Comma 3 2 2 2" xfId="352"/>
    <cellStyle name="Comma 3 2 3" xfId="335"/>
    <cellStyle name="Comma 3 3" xfId="112"/>
    <cellStyle name="Comma 3 3 2" xfId="351"/>
    <cellStyle name="Comma 3 4" xfId="328"/>
    <cellStyle name="Comma 30" xfId="1161"/>
    <cellStyle name="Comma 31" xfId="1158"/>
    <cellStyle name="Comma 32" xfId="1160"/>
    <cellStyle name="Comma 33" xfId="1155"/>
    <cellStyle name="Comma 34" xfId="1149"/>
    <cellStyle name="Comma 35" xfId="231"/>
    <cellStyle name="Comma 35 2" xfId="2901"/>
    <cellStyle name="Comma 36" xfId="2270"/>
    <cellStyle name="Comma 37" xfId="2374"/>
    <cellStyle name="Comma 38" xfId="2375"/>
    <cellStyle name="Comma 39" xfId="2384"/>
    <cellStyle name="Comma 4" xfId="27"/>
    <cellStyle name="Comma 4 2" xfId="31"/>
    <cellStyle name="Comma 4 2 2" xfId="346"/>
    <cellStyle name="Comma 4 3" xfId="342"/>
    <cellStyle name="Comma 40" xfId="2382"/>
    <cellStyle name="Comma 41" xfId="2387"/>
    <cellStyle name="Comma 42" xfId="2379"/>
    <cellStyle name="Comma 43" xfId="2383"/>
    <cellStyle name="Comma 44" xfId="2389"/>
    <cellStyle name="Comma 45" xfId="2380"/>
    <cellStyle name="Comma 46" xfId="2390"/>
    <cellStyle name="Comma 47" xfId="2385"/>
    <cellStyle name="Comma 48" xfId="2386"/>
    <cellStyle name="Comma 49" xfId="2376"/>
    <cellStyle name="Comma 5" xfId="113"/>
    <cellStyle name="Comma 50" xfId="2388"/>
    <cellStyle name="Comma 51" xfId="2381"/>
    <cellStyle name="Comma 52" xfId="2377"/>
    <cellStyle name="Comma 53" xfId="2378"/>
    <cellStyle name="Comma 54" xfId="2268"/>
    <cellStyle name="Comma 54 2" xfId="2530"/>
    <cellStyle name="Comma 54 2 2" xfId="3195"/>
    <cellStyle name="Comma 54 3" xfId="2732"/>
    <cellStyle name="Comma 54 3 2" xfId="3397"/>
    <cellStyle name="Comma 54 4" xfId="2993"/>
    <cellStyle name="Comma 6" xfId="114"/>
    <cellStyle name="Comma 7" xfId="115"/>
    <cellStyle name="Comma 8" xfId="116"/>
    <cellStyle name="Comma 9" xfId="117"/>
    <cellStyle name="Comma_FINAL Q408 Supp_June12" xfId="4"/>
    <cellStyle name="Currency 2" xfId="118"/>
    <cellStyle name="Currency 2 2" xfId="119"/>
    <cellStyle name="Currency 2 2 2" xfId="354"/>
    <cellStyle name="Currency 2 3" xfId="353"/>
    <cellStyle name="Currency 2 4" xfId="1122"/>
    <cellStyle name="Currency 2 4 2" xfId="2902"/>
    <cellStyle name="Currency 3" xfId="120"/>
    <cellStyle name="Currency 3 2" xfId="121"/>
    <cellStyle name="Currency 3 2 2" xfId="356"/>
    <cellStyle name="Currency 3 3" xfId="355"/>
    <cellStyle name="Currency 4" xfId="122"/>
    <cellStyle name="Currency 4 2" xfId="357"/>
    <cellStyle name="Currency 5" xfId="123"/>
    <cellStyle name="Currency 6" xfId="124"/>
    <cellStyle name="Currency 7" xfId="2359"/>
    <cellStyle name="Explanatory Text" xfId="47" builtinId="53" customBuiltin="1"/>
    <cellStyle name="Explanatory Text 2" xfId="125"/>
    <cellStyle name="Explanatory Text 2 2" xfId="569"/>
    <cellStyle name="Explanatory Text 2 3" xfId="728"/>
    <cellStyle name="Explanatory Text 2 4" xfId="814"/>
    <cellStyle name="Explanatory Text 2 5" xfId="261"/>
    <cellStyle name="Explanatory Text 3" xfId="176"/>
    <cellStyle name="Explanatory Text 3 2" xfId="386"/>
    <cellStyle name="Explanatory Text 4" xfId="2285"/>
    <cellStyle name="Good" xfId="38" builtinId="26" customBuiltin="1"/>
    <cellStyle name="Good 2" xfId="126"/>
    <cellStyle name="Good 2 2" xfId="570"/>
    <cellStyle name="Good 2 3" xfId="729"/>
    <cellStyle name="Good 2 4" xfId="815"/>
    <cellStyle name="Good 2 5" xfId="262"/>
    <cellStyle name="Good 3" xfId="166"/>
    <cellStyle name="Good 3 2" xfId="377"/>
    <cellStyle name="Good 4" xfId="2276"/>
    <cellStyle name="Heading 1" xfId="34" builtinId="16" customBuiltin="1"/>
    <cellStyle name="Heading 1 2" xfId="127"/>
    <cellStyle name="Heading 1 2 2" xfId="571"/>
    <cellStyle name="Heading 1 2 3" xfId="730"/>
    <cellStyle name="Heading 1 2 4" xfId="816"/>
    <cellStyle name="Heading 1 2 5" xfId="263"/>
    <cellStyle name="Heading 1 3" xfId="162"/>
    <cellStyle name="Heading 1 3 2" xfId="373"/>
    <cellStyle name="Heading 1 4" xfId="2272"/>
    <cellStyle name="Heading 2" xfId="35" builtinId="17" customBuiltin="1"/>
    <cellStyle name="Heading 2 2" xfId="128"/>
    <cellStyle name="Heading 2 2 2" xfId="572"/>
    <cellStyle name="Heading 2 2 3" xfId="731"/>
    <cellStyle name="Heading 2 2 4" xfId="817"/>
    <cellStyle name="Heading 2 2 5" xfId="264"/>
    <cellStyle name="Heading 2 3" xfId="163"/>
    <cellStyle name="Heading 2 3 2" xfId="374"/>
    <cellStyle name="Heading 2 4" xfId="2273"/>
    <cellStyle name="Heading 3" xfId="36" builtinId="18" customBuiltin="1"/>
    <cellStyle name="Heading 3 2" xfId="129"/>
    <cellStyle name="Heading 3 2 2" xfId="573"/>
    <cellStyle name="Heading 3 2 3" xfId="732"/>
    <cellStyle name="Heading 3 2 4" xfId="818"/>
    <cellStyle name="Heading 3 2 5" xfId="265"/>
    <cellStyle name="Heading 3 3" xfId="164"/>
    <cellStyle name="Heading 3 3 2" xfId="375"/>
    <cellStyle name="Heading 3 4" xfId="2274"/>
    <cellStyle name="Heading 4" xfId="37" builtinId="19" customBuiltin="1"/>
    <cellStyle name="Heading 4 2" xfId="130"/>
    <cellStyle name="Heading 4 2 2" xfId="574"/>
    <cellStyle name="Heading 4 2 3" xfId="733"/>
    <cellStyle name="Heading 4 2 4" xfId="819"/>
    <cellStyle name="Heading 4 2 5" xfId="266"/>
    <cellStyle name="Heading 4 3" xfId="165"/>
    <cellStyle name="Heading 4 3 2" xfId="376"/>
    <cellStyle name="Heading 4 4" xfId="2275"/>
    <cellStyle name="Hyperlink" xfId="5" builtinId="8"/>
    <cellStyle name="Hyperlink 2" xfId="20"/>
    <cellStyle name="Hyperlink 2 2" xfId="22"/>
    <cellStyle name="Hyperlink 2 2 2" xfId="269"/>
    <cellStyle name="Hyperlink 2 2 3" xfId="777"/>
    <cellStyle name="Hyperlink 2 2 4" xfId="268"/>
    <cellStyle name="Hyperlink 2 3" xfId="270"/>
    <cellStyle name="Hyperlink 2 4" xfId="775"/>
    <cellStyle name="Hyperlink 2 5" xfId="267"/>
    <cellStyle name="Hyperlink 3" xfId="24"/>
    <cellStyle name="Hyperlink 3 2" xfId="272"/>
    <cellStyle name="Hyperlink 3 3" xfId="534"/>
    <cellStyle name="Hyperlink 3 4" xfId="779"/>
    <cellStyle name="Hyperlink 3 5" xfId="271"/>
    <cellStyle name="Hyperlink 4" xfId="273"/>
    <cellStyle name="Hyperlink 5" xfId="771"/>
    <cellStyle name="Hyperlink 6" xfId="233"/>
    <cellStyle name="Input" xfId="41" builtinId="20" customBuiltin="1"/>
    <cellStyle name="Input 2" xfId="131"/>
    <cellStyle name="Input 2 10" xfId="844"/>
    <cellStyle name="Input 2 10 2" xfId="1553"/>
    <cellStyle name="Input 2 10 3" xfId="1969"/>
    <cellStyle name="Input 2 11" xfId="1136"/>
    <cellStyle name="Input 2 12" xfId="1135"/>
    <cellStyle name="Input 2 13" xfId="1191"/>
    <cellStyle name="Input 2 14" xfId="1368"/>
    <cellStyle name="Input 2 15" xfId="274"/>
    <cellStyle name="Input 2 2" xfId="358"/>
    <cellStyle name="Input 2 2 2" xfId="478"/>
    <cellStyle name="Input 2 2 2 2" xfId="644"/>
    <cellStyle name="Input 2 2 2 2 2" xfId="1022"/>
    <cellStyle name="Input 2 2 2 2 2 2" xfId="1731"/>
    <cellStyle name="Input 2 2 2 2 2 3" xfId="2147"/>
    <cellStyle name="Input 2 2 2 2 3" xfId="1425"/>
    <cellStyle name="Input 2 2 2 2 4" xfId="1881"/>
    <cellStyle name="Input 2 2 2 3" xfId="910"/>
    <cellStyle name="Input 2 2 2 3 2" xfId="1619"/>
    <cellStyle name="Input 2 2 2 3 3" xfId="2035"/>
    <cellStyle name="Input 2 2 2 4" xfId="1294"/>
    <cellStyle name="Input 2 2 2 5" xfId="1491"/>
    <cellStyle name="Input 2 2 3" xfId="449"/>
    <cellStyle name="Input 2 2 3 2" xfId="626"/>
    <cellStyle name="Input 2 2 3 2 2" xfId="1004"/>
    <cellStyle name="Input 2 2 3 2 2 2" xfId="1713"/>
    <cellStyle name="Input 2 2 3 2 2 3" xfId="2129"/>
    <cellStyle name="Input 2 2 3 2 3" xfId="1407"/>
    <cellStyle name="Input 2 2 3 2 4" xfId="1863"/>
    <cellStyle name="Input 2 2 3 3" xfId="885"/>
    <cellStyle name="Input 2 2 3 3 2" xfId="1594"/>
    <cellStyle name="Input 2 2 3 3 3" xfId="2010"/>
    <cellStyle name="Input 2 2 3 4" xfId="1266"/>
    <cellStyle name="Input 2 2 3 5" xfId="1242"/>
    <cellStyle name="Input 2 2 4" xfId="475"/>
    <cellStyle name="Input 2 2 4 2" xfId="641"/>
    <cellStyle name="Input 2 2 4 2 2" xfId="1019"/>
    <cellStyle name="Input 2 2 4 2 2 2" xfId="1728"/>
    <cellStyle name="Input 2 2 4 2 2 3" xfId="2144"/>
    <cellStyle name="Input 2 2 4 2 3" xfId="1422"/>
    <cellStyle name="Input 2 2 4 2 4" xfId="1878"/>
    <cellStyle name="Input 2 2 4 3" xfId="907"/>
    <cellStyle name="Input 2 2 4 3 2" xfId="1616"/>
    <cellStyle name="Input 2 2 4 3 3" xfId="2032"/>
    <cellStyle name="Input 2 2 4 4" xfId="1291"/>
    <cellStyle name="Input 2 2 4 5" xfId="1176"/>
    <cellStyle name="Input 2 2 5" xfId="489"/>
    <cellStyle name="Input 2 2 5 2" xfId="655"/>
    <cellStyle name="Input 2 2 5 2 2" xfId="1033"/>
    <cellStyle name="Input 2 2 5 2 2 2" xfId="1742"/>
    <cellStyle name="Input 2 2 5 2 2 3" xfId="2158"/>
    <cellStyle name="Input 2 2 5 2 3" xfId="1436"/>
    <cellStyle name="Input 2 2 5 2 4" xfId="1892"/>
    <cellStyle name="Input 2 2 5 3" xfId="921"/>
    <cellStyle name="Input 2 2 5 3 2" xfId="1630"/>
    <cellStyle name="Input 2 2 5 3 3" xfId="2046"/>
    <cellStyle name="Input 2 2 5 4" xfId="1305"/>
    <cellStyle name="Input 2 2 5 5" xfId="1358"/>
    <cellStyle name="Input 2 2 6" xfId="599"/>
    <cellStyle name="Input 2 2 6 2" xfId="978"/>
    <cellStyle name="Input 2 2 6 2 2" xfId="1687"/>
    <cellStyle name="Input 2 2 6 2 3" xfId="2103"/>
    <cellStyle name="Input 2 2 6 3" xfId="1381"/>
    <cellStyle name="Input 2 2 6 4" xfId="1837"/>
    <cellStyle name="Input 2 2 7" xfId="855"/>
    <cellStyle name="Input 2 2 7 2" xfId="1564"/>
    <cellStyle name="Input 2 2 7 3" xfId="1980"/>
    <cellStyle name="Input 2 2 8" xfId="1213"/>
    <cellStyle name="Input 2 2 9" xfId="1190"/>
    <cellStyle name="Input 2 3" xfId="428"/>
    <cellStyle name="Input 2 3 2" xfId="494"/>
    <cellStyle name="Input 2 3 2 2" xfId="660"/>
    <cellStyle name="Input 2 3 2 2 2" xfId="1038"/>
    <cellStyle name="Input 2 3 2 2 2 2" xfId="1747"/>
    <cellStyle name="Input 2 3 2 2 2 3" xfId="2163"/>
    <cellStyle name="Input 2 3 2 2 3" xfId="1441"/>
    <cellStyle name="Input 2 3 2 2 4" xfId="1897"/>
    <cellStyle name="Input 2 3 2 3" xfId="926"/>
    <cellStyle name="Input 2 3 2 3 2" xfId="1635"/>
    <cellStyle name="Input 2 3 2 3 3" xfId="2051"/>
    <cellStyle name="Input 2 3 2 4" xfId="1310"/>
    <cellStyle name="Input 2 3 2 5" xfId="1357"/>
    <cellStyle name="Input 2 3 3" xfId="511"/>
    <cellStyle name="Input 2 3 3 2" xfId="677"/>
    <cellStyle name="Input 2 3 3 2 2" xfId="1055"/>
    <cellStyle name="Input 2 3 3 2 2 2" xfId="1764"/>
    <cellStyle name="Input 2 3 3 2 2 3" xfId="2180"/>
    <cellStyle name="Input 2 3 3 2 3" xfId="1458"/>
    <cellStyle name="Input 2 3 3 2 4" xfId="1914"/>
    <cellStyle name="Input 2 3 3 3" xfId="943"/>
    <cellStyle name="Input 2 3 3 3 2" xfId="1652"/>
    <cellStyle name="Input 2 3 3 3 3" xfId="2068"/>
    <cellStyle name="Input 2 3 3 4" xfId="1327"/>
    <cellStyle name="Input 2 3 3 5" xfId="1233"/>
    <cellStyle name="Input 2 3 4" xfId="522"/>
    <cellStyle name="Input 2 3 4 2" xfId="688"/>
    <cellStyle name="Input 2 3 4 2 2" xfId="1066"/>
    <cellStyle name="Input 2 3 4 2 2 2" xfId="1775"/>
    <cellStyle name="Input 2 3 4 2 2 3" xfId="2191"/>
    <cellStyle name="Input 2 3 4 2 3" xfId="1469"/>
    <cellStyle name="Input 2 3 4 2 4" xfId="1925"/>
    <cellStyle name="Input 2 3 4 3" xfId="954"/>
    <cellStyle name="Input 2 3 4 3 2" xfId="1663"/>
    <cellStyle name="Input 2 3 4 3 3" xfId="2079"/>
    <cellStyle name="Input 2 3 4 4" xfId="1338"/>
    <cellStyle name="Input 2 3 4 5" xfId="1524"/>
    <cellStyle name="Input 2 3 5" xfId="608"/>
    <cellStyle name="Input 2 3 5 2" xfId="987"/>
    <cellStyle name="Input 2 3 5 2 2" xfId="1696"/>
    <cellStyle name="Input 2 3 5 2 3" xfId="2112"/>
    <cellStyle name="Input 2 3 5 3" xfId="1390"/>
    <cellStyle name="Input 2 3 5 4" xfId="1846"/>
    <cellStyle name="Input 2 3 6" xfId="866"/>
    <cellStyle name="Input 2 3 6 2" xfId="1575"/>
    <cellStyle name="Input 2 3 6 3" xfId="1991"/>
    <cellStyle name="Input 2 3 7" xfId="1246"/>
    <cellStyle name="Input 2 3 8" xfId="1206"/>
    <cellStyle name="Input 2 4" xfId="448"/>
    <cellStyle name="Input 2 4 2" xfId="625"/>
    <cellStyle name="Input 2 4 2 2" xfId="1003"/>
    <cellStyle name="Input 2 4 2 2 2" xfId="1712"/>
    <cellStyle name="Input 2 4 2 2 3" xfId="2128"/>
    <cellStyle name="Input 2 4 2 3" xfId="1406"/>
    <cellStyle name="Input 2 4 2 4" xfId="1862"/>
    <cellStyle name="Input 2 4 3" xfId="884"/>
    <cellStyle name="Input 2 4 3 2" xfId="1593"/>
    <cellStyle name="Input 2 4 3 3" xfId="2009"/>
    <cellStyle name="Input 2 4 4" xfId="1265"/>
    <cellStyle name="Input 2 4 5" xfId="1243"/>
    <cellStyle name="Input 2 5" xfId="575"/>
    <cellStyle name="Input 2 5 2" xfId="965"/>
    <cellStyle name="Input 2 5 2 2" xfId="1674"/>
    <cellStyle name="Input 2 5 2 3" xfId="2090"/>
    <cellStyle name="Input 2 5 3" xfId="1366"/>
    <cellStyle name="Input 2 5 4" xfId="1164"/>
    <cellStyle name="Input 2 6" xfId="597"/>
    <cellStyle name="Input 2 6 2" xfId="976"/>
    <cellStyle name="Input 2 6 2 2" xfId="1685"/>
    <cellStyle name="Input 2 6 2 3" xfId="2101"/>
    <cellStyle name="Input 2 6 3" xfId="1379"/>
    <cellStyle name="Input 2 6 4" xfId="1835"/>
    <cellStyle name="Input 2 7" xfId="734"/>
    <cellStyle name="Input 2 7 2" xfId="1078"/>
    <cellStyle name="Input 2 7 2 2" xfId="1786"/>
    <cellStyle name="Input 2 7 2 3" xfId="2202"/>
    <cellStyle name="Input 2 7 3" xfId="1498"/>
    <cellStyle name="Input 2 7 4" xfId="1936"/>
    <cellStyle name="Input 2 8" xfId="758"/>
    <cellStyle name="Input 2 8 2" xfId="1089"/>
    <cellStyle name="Input 2 8 2 2" xfId="1797"/>
    <cellStyle name="Input 2 8 2 3" xfId="2213"/>
    <cellStyle name="Input 2 8 3" xfId="1509"/>
    <cellStyle name="Input 2 8 4" xfId="1947"/>
    <cellStyle name="Input 2 9" xfId="820"/>
    <cellStyle name="Input 2 9 2" xfId="1101"/>
    <cellStyle name="Input 2 9 2 2" xfId="1808"/>
    <cellStyle name="Input 2 9 2 3" xfId="2224"/>
    <cellStyle name="Input 2 9 3" xfId="1542"/>
    <cellStyle name="Input 2 9 4" xfId="1958"/>
    <cellStyle name="Input 3" xfId="169"/>
    <cellStyle name="Input 3 2" xfId="380"/>
    <cellStyle name="Input 4" xfId="1115"/>
    <cellStyle name="Input 4 2" xfId="1819"/>
    <cellStyle name="Input 4 3" xfId="2235"/>
    <cellStyle name="Input 5" xfId="1154"/>
    <cellStyle name="Input 6" xfId="2279"/>
    <cellStyle name="Linked Cell" xfId="44" builtinId="24" customBuiltin="1"/>
    <cellStyle name="Linked Cell 2" xfId="132"/>
    <cellStyle name="Linked Cell 2 2" xfId="576"/>
    <cellStyle name="Linked Cell 2 3" xfId="735"/>
    <cellStyle name="Linked Cell 2 4" xfId="821"/>
    <cellStyle name="Linked Cell 2 5" xfId="275"/>
    <cellStyle name="Linked Cell 3" xfId="172"/>
    <cellStyle name="Linked Cell 3 2" xfId="383"/>
    <cellStyle name="Linked Cell 4" xfId="2282"/>
    <cellStyle name="Neutral" xfId="40" builtinId="28" customBuiltin="1"/>
    <cellStyle name="Neutral 2" xfId="133"/>
    <cellStyle name="Neutral 2 2" xfId="577"/>
    <cellStyle name="Neutral 2 3" xfId="736"/>
    <cellStyle name="Neutral 2 4" xfId="822"/>
    <cellStyle name="Neutral 2 5" xfId="276"/>
    <cellStyle name="Neutral 3" xfId="168"/>
    <cellStyle name="Neutral 3 2" xfId="379"/>
    <cellStyle name="Neutral 4" xfId="2278"/>
    <cellStyle name="Normal" xfId="0" builtinId="0"/>
    <cellStyle name="Normal 10" xfId="156"/>
    <cellStyle name="Normal 10 2" xfId="159"/>
    <cellStyle name="Normal 10 2 2" xfId="842"/>
    <cellStyle name="Normal 10 3" xfId="277"/>
    <cellStyle name="Normal 11" xfId="157"/>
    <cellStyle name="Normal 11 2" xfId="160"/>
    <cellStyle name="Normal 11 2 2" xfId="412"/>
    <cellStyle name="Normal 11 3" xfId="278"/>
    <cellStyle name="Normal 12" xfId="161"/>
    <cellStyle name="Normal 12 2" xfId="216"/>
    <cellStyle name="Normal 12 2 2" xfId="2339"/>
    <cellStyle name="Normal 12 2 2 2" xfId="2559"/>
    <cellStyle name="Normal 12 2 2 2 2" xfId="3224"/>
    <cellStyle name="Normal 12 2 2 3" xfId="2761"/>
    <cellStyle name="Normal 12 2 2 3 2" xfId="3426"/>
    <cellStyle name="Normal 12 2 2 4" xfId="3022"/>
    <cellStyle name="Normal 12 2 3" xfId="2433"/>
    <cellStyle name="Normal 12 2 3 2" xfId="2635"/>
    <cellStyle name="Normal 12 2 3 2 2" xfId="3300"/>
    <cellStyle name="Normal 12 2 3 3" xfId="2837"/>
    <cellStyle name="Normal 12 2 3 3 2" xfId="3502"/>
    <cellStyle name="Normal 12 2 3 4" xfId="3098"/>
    <cellStyle name="Normal 12 2 4" xfId="2481"/>
    <cellStyle name="Normal 12 2 4 2" xfId="3146"/>
    <cellStyle name="Normal 12 2 5" xfId="2683"/>
    <cellStyle name="Normal 12 2 5 2" xfId="3348"/>
    <cellStyle name="Normal 12 2 6" xfId="2904"/>
    <cellStyle name="Normal 12 2 6 2" xfId="3559"/>
    <cellStyle name="Normal 12 2 7" xfId="2944"/>
    <cellStyle name="Normal 12 3" xfId="279"/>
    <cellStyle name="Normal 12 4" xfId="2311"/>
    <cellStyle name="Normal 12 4 2" xfId="2531"/>
    <cellStyle name="Normal 12 4 2 2" xfId="3196"/>
    <cellStyle name="Normal 12 4 3" xfId="2733"/>
    <cellStyle name="Normal 12 4 3 2" xfId="3398"/>
    <cellStyle name="Normal 12 4 4" xfId="2994"/>
    <cellStyle name="Normal 12 5" xfId="2405"/>
    <cellStyle name="Normal 12 5 2" xfId="2607"/>
    <cellStyle name="Normal 12 5 2 2" xfId="3272"/>
    <cellStyle name="Normal 12 5 3" xfId="2809"/>
    <cellStyle name="Normal 12 5 3 2" xfId="3474"/>
    <cellStyle name="Normal 12 5 4" xfId="3070"/>
    <cellStyle name="Normal 12 6" xfId="2453"/>
    <cellStyle name="Normal 12 6 2" xfId="3118"/>
    <cellStyle name="Normal 12 7" xfId="2655"/>
    <cellStyle name="Normal 12 7 2" xfId="3320"/>
    <cellStyle name="Normal 12 8" xfId="2903"/>
    <cellStyle name="Normal 12 8 2" xfId="3558"/>
    <cellStyle name="Normal 12 9" xfId="2916"/>
    <cellStyle name="Normal 13" xfId="202"/>
    <cellStyle name="Normal 13 2" xfId="463"/>
    <cellStyle name="Normal 13 3" xfId="321"/>
    <cellStyle name="Normal 13 4" xfId="2325"/>
    <cellStyle name="Normal 13 4 2" xfId="2545"/>
    <cellStyle name="Normal 13 4 2 2" xfId="3210"/>
    <cellStyle name="Normal 13 4 3" xfId="2747"/>
    <cellStyle name="Normal 13 4 3 2" xfId="3412"/>
    <cellStyle name="Normal 13 4 4" xfId="3008"/>
    <cellStyle name="Normal 13 5" xfId="2419"/>
    <cellStyle name="Normal 13 5 2" xfId="2621"/>
    <cellStyle name="Normal 13 5 2 2" xfId="3286"/>
    <cellStyle name="Normal 13 5 3" xfId="2823"/>
    <cellStyle name="Normal 13 5 3 2" xfId="3488"/>
    <cellStyle name="Normal 13 5 4" xfId="3084"/>
    <cellStyle name="Normal 13 6" xfId="2467"/>
    <cellStyle name="Normal 13 6 2" xfId="3132"/>
    <cellStyle name="Normal 13 7" xfId="2669"/>
    <cellStyle name="Normal 13 7 2" xfId="3334"/>
    <cellStyle name="Normal 13 8" xfId="2905"/>
    <cellStyle name="Normal 13 8 2" xfId="3560"/>
    <cellStyle name="Normal 13 9" xfId="2930"/>
    <cellStyle name="Normal 14" xfId="438"/>
    <cellStyle name="Normal 14 2" xfId="616"/>
    <cellStyle name="Normal 15" xfId="698"/>
    <cellStyle name="Normal 15 2" xfId="1076"/>
    <cellStyle name="Normal 16" xfId="769"/>
    <cellStyle name="Normal 16 2" xfId="1099"/>
    <cellStyle name="Normal 17" xfId="1123"/>
    <cellStyle name="Normal 17 2" xfId="1825"/>
    <cellStyle name="Normal 17 2 2" xfId="2356"/>
    <cellStyle name="Normal 17 2 2 2" xfId="2576"/>
    <cellStyle name="Normal 17 2 2 2 2" xfId="3241"/>
    <cellStyle name="Normal 17 2 2 3" xfId="2778"/>
    <cellStyle name="Normal 17 2 2 3 2" xfId="3443"/>
    <cellStyle name="Normal 17 2 2 4" xfId="3039"/>
    <cellStyle name="Normal 17 2 3" xfId="2450"/>
    <cellStyle name="Normal 17 2 3 2" xfId="2652"/>
    <cellStyle name="Normal 17 2 3 2 2" xfId="3317"/>
    <cellStyle name="Normal 17 2 3 3" xfId="2854"/>
    <cellStyle name="Normal 17 2 3 3 2" xfId="3519"/>
    <cellStyle name="Normal 17 2 3 4" xfId="3115"/>
    <cellStyle name="Normal 17 2 4" xfId="2498"/>
    <cellStyle name="Normal 17 2 4 2" xfId="3163"/>
    <cellStyle name="Normal 17 2 5" xfId="2700"/>
    <cellStyle name="Normal 17 2 5 2" xfId="3365"/>
    <cellStyle name="Normal 17 2 6" xfId="2907"/>
    <cellStyle name="Normal 17 2 6 2" xfId="3562"/>
    <cellStyle name="Normal 17 2 7" xfId="2961"/>
    <cellStyle name="Normal 17 3" xfId="2353"/>
    <cellStyle name="Normal 17 3 2" xfId="2573"/>
    <cellStyle name="Normal 17 3 2 2" xfId="3238"/>
    <cellStyle name="Normal 17 3 3" xfId="2775"/>
    <cellStyle name="Normal 17 3 3 2" xfId="3440"/>
    <cellStyle name="Normal 17 3 4" xfId="3036"/>
    <cellStyle name="Normal 17 4" xfId="2447"/>
    <cellStyle name="Normal 17 4 2" xfId="2649"/>
    <cellStyle name="Normal 17 4 2 2" xfId="3314"/>
    <cellStyle name="Normal 17 4 3" xfId="2851"/>
    <cellStyle name="Normal 17 4 3 2" xfId="3516"/>
    <cellStyle name="Normal 17 4 4" xfId="3112"/>
    <cellStyle name="Normal 17 5" xfId="2495"/>
    <cellStyle name="Normal 17 5 2" xfId="3160"/>
    <cellStyle name="Normal 17 6" xfId="2697"/>
    <cellStyle name="Normal 17 6 2" xfId="3362"/>
    <cellStyle name="Normal 17 7" xfId="2906"/>
    <cellStyle name="Normal 17 7 2" xfId="3561"/>
    <cellStyle name="Normal 17 8" xfId="2958"/>
    <cellStyle name="Normal 18" xfId="1148"/>
    <cellStyle name="Normal 19" xfId="230"/>
    <cellStyle name="Normal 2" xfId="6"/>
    <cellStyle name="Normal 2 2" xfId="14"/>
    <cellStyle name="Normal 2 2 2" xfId="75"/>
    <cellStyle name="Normal 2 2 2 2" xfId="77"/>
    <cellStyle name="Normal 2 2 2 2 2" xfId="359"/>
    <cellStyle name="Normal 2 2 2 3" xfId="578"/>
    <cellStyle name="Normal 2 2 2 4" xfId="737"/>
    <cellStyle name="Normal 2 2 2 5" xfId="823"/>
    <cellStyle name="Normal 2 2 2 6" xfId="281"/>
    <cellStyle name="Normal 2 2 3" xfId="282"/>
    <cellStyle name="Normal 2 2 3 2" xfId="414"/>
    <cellStyle name="Normal 2 2 4" xfId="332"/>
    <cellStyle name="Normal 2 2 5" xfId="773"/>
    <cellStyle name="Normal 2 2 6" xfId="280"/>
    <cellStyle name="Normal 2 3" xfId="25"/>
    <cellStyle name="Normal 2 3 2" xfId="284"/>
    <cellStyle name="Normal 2 3 2 2" xfId="418"/>
    <cellStyle name="Normal 2 3 3" xfId="340"/>
    <cellStyle name="Normal 2 3 4" xfId="535"/>
    <cellStyle name="Normal 2 3 5" xfId="780"/>
    <cellStyle name="Normal 2 3 6" xfId="283"/>
    <cellStyle name="Normal 2 4" xfId="285"/>
    <cellStyle name="Normal 2 4 2" xfId="413"/>
    <cellStyle name="Normal 2 5" xfId="772"/>
    <cellStyle name="Normal 2 6" xfId="1119"/>
    <cellStyle name="Normal 2 7" xfId="232"/>
    <cellStyle name="Normal 20" xfId="2239"/>
    <cellStyle name="Normal 20 2" xfId="2360"/>
    <cellStyle name="Normal 20 2 2" xfId="2579"/>
    <cellStyle name="Normal 20 2 2 2" xfId="3244"/>
    <cellStyle name="Normal 20 2 3" xfId="2781"/>
    <cellStyle name="Normal 20 2 3 2" xfId="3446"/>
    <cellStyle name="Normal 20 2 4" xfId="3042"/>
    <cellStyle name="Normal 20 3" xfId="2501"/>
    <cellStyle name="Normal 20 3 2" xfId="3166"/>
    <cellStyle name="Normal 20 4" xfId="2703"/>
    <cellStyle name="Normal 20 4 2" xfId="3368"/>
    <cellStyle name="Normal 20 5" xfId="2964"/>
    <cellStyle name="Normal 21" xfId="2253"/>
    <cellStyle name="Normal 21 2" xfId="2391"/>
    <cellStyle name="Normal 21 2 2" xfId="2593"/>
    <cellStyle name="Normal 21 2 2 2" xfId="3258"/>
    <cellStyle name="Normal 21 2 3" xfId="2795"/>
    <cellStyle name="Normal 21 2 3 2" xfId="3460"/>
    <cellStyle name="Normal 21 2 4" xfId="3056"/>
    <cellStyle name="Normal 21 3" xfId="2269"/>
    <cellStyle name="Normal 21 4" xfId="2515"/>
    <cellStyle name="Normal 21 4 2" xfId="3180"/>
    <cellStyle name="Normal 21 5" xfId="2717"/>
    <cellStyle name="Normal 21 5 2" xfId="3382"/>
    <cellStyle name="Normal 21 6" xfId="2978"/>
    <cellStyle name="Normal 22" xfId="2267"/>
    <cellStyle name="Normal 22 2" xfId="2529"/>
    <cellStyle name="Normal 22 2 2" xfId="3194"/>
    <cellStyle name="Normal 22 3" xfId="2731"/>
    <cellStyle name="Normal 22 3 2" xfId="3396"/>
    <cellStyle name="Normal 22 4" xfId="2992"/>
    <cellStyle name="Normal 3" xfId="19"/>
    <cellStyle name="Normal 3 2" xfId="21"/>
    <cellStyle name="Normal 3 2 2" xfId="134"/>
    <cellStyle name="Normal 3 2 2 2" xfId="361"/>
    <cellStyle name="Normal 3 2 2 3" xfId="580"/>
    <cellStyle name="Normal 3 2 2 4" xfId="739"/>
    <cellStyle name="Normal 3 2 2 5" xfId="825"/>
    <cellStyle name="Normal 3 2 2 6" xfId="288"/>
    <cellStyle name="Normal 3 2 3" xfId="289"/>
    <cellStyle name="Normal 3 2 3 2" xfId="416"/>
    <cellStyle name="Normal 3 2 4" xfId="338"/>
    <cellStyle name="Normal 3 2 5" xfId="776"/>
    <cellStyle name="Normal 3 2 6" xfId="287"/>
    <cellStyle name="Normal 3 3" xfId="135"/>
    <cellStyle name="Normal 3 3 2" xfId="360"/>
    <cellStyle name="Normal 3 3 3" xfId="579"/>
    <cellStyle name="Normal 3 3 4" xfId="738"/>
    <cellStyle name="Normal 3 3 5" xfId="824"/>
    <cellStyle name="Normal 3 3 6" xfId="290"/>
    <cellStyle name="Normal 3 4" xfId="291"/>
    <cellStyle name="Normal 3 4 2" xfId="415"/>
    <cellStyle name="Normal 3 5" xfId="337"/>
    <cellStyle name="Normal 3 6" xfId="774"/>
    <cellStyle name="Normal 3 7" xfId="286"/>
    <cellStyle name="Normal 4" xfId="23"/>
    <cellStyle name="Normal 4 2" xfId="29"/>
    <cellStyle name="Normal 4 2 2" xfId="294"/>
    <cellStyle name="Normal 4 2 2 2" xfId="421"/>
    <cellStyle name="Normal 4 2 3" xfId="344"/>
    <cellStyle name="Normal 4 2 4" xfId="538"/>
    <cellStyle name="Normal 4 2 5" xfId="783"/>
    <cellStyle name="Normal 4 2 6" xfId="293"/>
    <cellStyle name="Normal 4 3" xfId="295"/>
    <cellStyle name="Normal 4 3 2" xfId="417"/>
    <cellStyle name="Normal 4 4" xfId="339"/>
    <cellStyle name="Normal 4 5" xfId="533"/>
    <cellStyle name="Normal 4 6" xfId="778"/>
    <cellStyle name="Normal 4 7" xfId="292"/>
    <cellStyle name="Normal 5" xfId="26"/>
    <cellStyle name="Normal 5 2" xfId="30"/>
    <cellStyle name="Normal 5 2 2" xfId="298"/>
    <cellStyle name="Normal 5 2 2 2" xfId="422"/>
    <cellStyle name="Normal 5 2 3" xfId="345"/>
    <cellStyle name="Normal 5 2 4" xfId="539"/>
    <cellStyle name="Normal 5 2 5" xfId="784"/>
    <cellStyle name="Normal 5 2 6" xfId="297"/>
    <cellStyle name="Normal 5 3" xfId="136"/>
    <cellStyle name="Normal 5 3 2" xfId="581"/>
    <cellStyle name="Normal 5 3 3" xfId="740"/>
    <cellStyle name="Normal 5 3 4" xfId="826"/>
    <cellStyle name="Normal 5 3 5" xfId="299"/>
    <cellStyle name="Normal 5 4" xfId="300"/>
    <cellStyle name="Normal 5 4 2" xfId="419"/>
    <cellStyle name="Normal 5 5" xfId="341"/>
    <cellStyle name="Normal 5 6" xfId="536"/>
    <cellStyle name="Normal 5 7" xfId="781"/>
    <cellStyle name="Normal 5 8" xfId="296"/>
    <cellStyle name="Normal 6" xfId="28"/>
    <cellStyle name="Normal 6 2" xfId="32"/>
    <cellStyle name="Normal 6 2 2" xfId="137"/>
    <cellStyle name="Normal 6 2 2 2" xfId="582"/>
    <cellStyle name="Normal 6 2 2 3" xfId="741"/>
    <cellStyle name="Normal 6 2 2 4" xfId="827"/>
    <cellStyle name="Normal 6 2 2 5" xfId="303"/>
    <cellStyle name="Normal 6 2 3" xfId="304"/>
    <cellStyle name="Normal 6 2 3 2" xfId="423"/>
    <cellStyle name="Normal 6 2 4" xfId="347"/>
    <cellStyle name="Normal 6 2 5" xfId="540"/>
    <cellStyle name="Normal 6 2 6" xfId="785"/>
    <cellStyle name="Normal 6 2 7" xfId="302"/>
    <cellStyle name="Normal 6 3" xfId="138"/>
    <cellStyle name="Normal 6 3 2" xfId="371"/>
    <cellStyle name="Normal 6 3 3" xfId="594"/>
    <cellStyle name="Normal 6 3 4" xfId="753"/>
    <cellStyle name="Normal 6 3 5" xfId="839"/>
    <cellStyle name="Normal 6 3 6" xfId="305"/>
    <cellStyle name="Normal 6 4" xfId="306"/>
    <cellStyle name="Normal 6 4 2" xfId="420"/>
    <cellStyle name="Normal 6 5" xfId="343"/>
    <cellStyle name="Normal 6 6" xfId="537"/>
    <cellStyle name="Normal 6 7" xfId="782"/>
    <cellStyle name="Normal 6 8" xfId="301"/>
    <cellStyle name="Normal 7" xfId="73"/>
    <cellStyle name="Normal 7 2" xfId="139"/>
    <cellStyle name="Normal 7 3" xfId="593"/>
    <cellStyle name="Normal 7 4" xfId="752"/>
    <cellStyle name="Normal 7 5" xfId="838"/>
    <cellStyle name="Normal 7 6" xfId="307"/>
    <cellStyle name="Normal 8" xfId="76"/>
    <cellStyle name="Normal 8 2" xfId="158"/>
    <cellStyle name="Normal 8 2 2" xfId="541"/>
    <cellStyle name="Normal 8 3" xfId="700"/>
    <cellStyle name="Normal 8 4" xfId="786"/>
    <cellStyle name="Normal 8 5" xfId="308"/>
    <cellStyle name="Normal 9" xfId="140"/>
    <cellStyle name="Normal 9 2" xfId="755"/>
    <cellStyle name="Normal 9 3" xfId="841"/>
    <cellStyle name="Normal 9 4" xfId="309"/>
    <cellStyle name="Note 2" xfId="74"/>
    <cellStyle name="Note 2 10" xfId="828"/>
    <cellStyle name="Note 2 10 2" xfId="1102"/>
    <cellStyle name="Note 2 10 2 2" xfId="1809"/>
    <cellStyle name="Note 2 10 2 3" xfId="2225"/>
    <cellStyle name="Note 2 10 3" xfId="1543"/>
    <cellStyle name="Note 2 10 4" xfId="1959"/>
    <cellStyle name="Note 2 11" xfId="845"/>
    <cellStyle name="Note 2 11 2" xfId="1554"/>
    <cellStyle name="Note 2 11 3" xfId="1970"/>
    <cellStyle name="Note 2 12" xfId="1138"/>
    <cellStyle name="Note 2 13" xfId="1133"/>
    <cellStyle name="Note 2 14" xfId="1195"/>
    <cellStyle name="Note 2 15" xfId="1214"/>
    <cellStyle name="Note 2 16" xfId="310"/>
    <cellStyle name="Note 2 17" xfId="2908"/>
    <cellStyle name="Note 2 2" xfId="141"/>
    <cellStyle name="Note 2 2 10" xfId="1139"/>
    <cellStyle name="Note 2 2 11" xfId="1132"/>
    <cellStyle name="Note 2 2 12" xfId="1196"/>
    <cellStyle name="Note 2 2 13" xfId="1194"/>
    <cellStyle name="Note 2 2 14" xfId="311"/>
    <cellStyle name="Note 2 2 2" xfId="363"/>
    <cellStyle name="Note 2 2 2 2" xfId="480"/>
    <cellStyle name="Note 2 2 2 2 2" xfId="646"/>
    <cellStyle name="Note 2 2 2 2 2 2" xfId="1024"/>
    <cellStyle name="Note 2 2 2 2 2 2 2" xfId="1733"/>
    <cellStyle name="Note 2 2 2 2 2 2 3" xfId="2149"/>
    <cellStyle name="Note 2 2 2 2 2 3" xfId="1427"/>
    <cellStyle name="Note 2 2 2 2 2 4" xfId="1883"/>
    <cellStyle name="Note 2 2 2 2 3" xfId="912"/>
    <cellStyle name="Note 2 2 2 2 3 2" xfId="1621"/>
    <cellStyle name="Note 2 2 2 2 3 3" xfId="2037"/>
    <cellStyle name="Note 2 2 2 2 4" xfId="1296"/>
    <cellStyle name="Note 2 2 2 2 5" xfId="1175"/>
    <cellStyle name="Note 2 2 2 3" xfId="491"/>
    <cellStyle name="Note 2 2 2 3 2" xfId="657"/>
    <cellStyle name="Note 2 2 2 3 2 2" xfId="1035"/>
    <cellStyle name="Note 2 2 2 3 2 2 2" xfId="1744"/>
    <cellStyle name="Note 2 2 2 3 2 2 3" xfId="2160"/>
    <cellStyle name="Note 2 2 2 3 2 3" xfId="1438"/>
    <cellStyle name="Note 2 2 2 3 2 4" xfId="1894"/>
    <cellStyle name="Note 2 2 2 3 3" xfId="923"/>
    <cellStyle name="Note 2 2 2 3 3 2" xfId="1632"/>
    <cellStyle name="Note 2 2 2 3 3 3" xfId="2048"/>
    <cellStyle name="Note 2 2 2 3 4" xfId="1307"/>
    <cellStyle name="Note 2 2 2 3 5" xfId="1228"/>
    <cellStyle name="Note 2 2 2 4" xfId="506"/>
    <cellStyle name="Note 2 2 2 4 2" xfId="672"/>
    <cellStyle name="Note 2 2 2 4 2 2" xfId="1050"/>
    <cellStyle name="Note 2 2 2 4 2 2 2" xfId="1759"/>
    <cellStyle name="Note 2 2 2 4 2 2 3" xfId="2175"/>
    <cellStyle name="Note 2 2 2 4 2 3" xfId="1453"/>
    <cellStyle name="Note 2 2 2 4 2 4" xfId="1909"/>
    <cellStyle name="Note 2 2 2 4 3" xfId="938"/>
    <cellStyle name="Note 2 2 2 4 3 2" xfId="1647"/>
    <cellStyle name="Note 2 2 2 4 3 3" xfId="2063"/>
    <cellStyle name="Note 2 2 2 4 4" xfId="1322"/>
    <cellStyle name="Note 2 2 2 4 5" xfId="1235"/>
    <cellStyle name="Note 2 2 2 5" xfId="488"/>
    <cellStyle name="Note 2 2 2 5 2" xfId="654"/>
    <cellStyle name="Note 2 2 2 5 2 2" xfId="1032"/>
    <cellStyle name="Note 2 2 2 5 2 2 2" xfId="1741"/>
    <cellStyle name="Note 2 2 2 5 2 2 3" xfId="2157"/>
    <cellStyle name="Note 2 2 2 5 2 3" xfId="1435"/>
    <cellStyle name="Note 2 2 2 5 2 4" xfId="1891"/>
    <cellStyle name="Note 2 2 2 5 3" xfId="920"/>
    <cellStyle name="Note 2 2 2 5 3 2" xfId="1629"/>
    <cellStyle name="Note 2 2 2 5 3 3" xfId="2045"/>
    <cellStyle name="Note 2 2 2 5 4" xfId="1304"/>
    <cellStyle name="Note 2 2 2 5 5" xfId="1489"/>
    <cellStyle name="Note 2 2 2 6" xfId="601"/>
    <cellStyle name="Note 2 2 2 6 2" xfId="980"/>
    <cellStyle name="Note 2 2 2 6 2 2" xfId="1689"/>
    <cellStyle name="Note 2 2 2 6 2 3" xfId="2105"/>
    <cellStyle name="Note 2 2 2 6 3" xfId="1383"/>
    <cellStyle name="Note 2 2 2 6 4" xfId="1839"/>
    <cellStyle name="Note 2 2 2 7" xfId="857"/>
    <cellStyle name="Note 2 2 2 7 2" xfId="1566"/>
    <cellStyle name="Note 2 2 2 7 3" xfId="1982"/>
    <cellStyle name="Note 2 2 2 8" xfId="1216"/>
    <cellStyle name="Note 2 2 2 9" xfId="1497"/>
    <cellStyle name="Note 2 2 3" xfId="430"/>
    <cellStyle name="Note 2 2 3 2" xfId="496"/>
    <cellStyle name="Note 2 2 3 2 2" xfId="662"/>
    <cellStyle name="Note 2 2 3 2 2 2" xfId="1040"/>
    <cellStyle name="Note 2 2 3 2 2 2 2" xfId="1749"/>
    <cellStyle name="Note 2 2 3 2 2 2 3" xfId="2165"/>
    <cellStyle name="Note 2 2 3 2 2 3" xfId="1443"/>
    <cellStyle name="Note 2 2 3 2 2 4" xfId="1899"/>
    <cellStyle name="Note 2 2 3 2 3" xfId="928"/>
    <cellStyle name="Note 2 2 3 2 3 2" xfId="1637"/>
    <cellStyle name="Note 2 2 3 2 3 3" xfId="2053"/>
    <cellStyle name="Note 2 2 3 2 4" xfId="1312"/>
    <cellStyle name="Note 2 2 3 2 5" xfId="1240"/>
    <cellStyle name="Note 2 2 3 3" xfId="513"/>
    <cellStyle name="Note 2 2 3 3 2" xfId="679"/>
    <cellStyle name="Note 2 2 3 3 2 2" xfId="1057"/>
    <cellStyle name="Note 2 2 3 3 2 2 2" xfId="1766"/>
    <cellStyle name="Note 2 2 3 3 2 2 3" xfId="2182"/>
    <cellStyle name="Note 2 2 3 3 2 3" xfId="1460"/>
    <cellStyle name="Note 2 2 3 3 2 4" xfId="1916"/>
    <cellStyle name="Note 2 2 3 3 3" xfId="945"/>
    <cellStyle name="Note 2 2 3 3 3 2" xfId="1654"/>
    <cellStyle name="Note 2 2 3 3 3 3" xfId="2070"/>
    <cellStyle name="Note 2 2 3 3 4" xfId="1329"/>
    <cellStyle name="Note 2 2 3 3 5" xfId="1484"/>
    <cellStyle name="Note 2 2 3 4" xfId="524"/>
    <cellStyle name="Note 2 2 3 4 2" xfId="690"/>
    <cellStyle name="Note 2 2 3 4 2 2" xfId="1068"/>
    <cellStyle name="Note 2 2 3 4 2 2 2" xfId="1777"/>
    <cellStyle name="Note 2 2 3 4 2 2 3" xfId="2193"/>
    <cellStyle name="Note 2 2 3 4 2 3" xfId="1471"/>
    <cellStyle name="Note 2 2 3 4 2 4" xfId="1927"/>
    <cellStyle name="Note 2 2 3 4 3" xfId="956"/>
    <cellStyle name="Note 2 2 3 4 3 2" xfId="1665"/>
    <cellStyle name="Note 2 2 3 4 3 3" xfId="2081"/>
    <cellStyle name="Note 2 2 3 4 4" xfId="1340"/>
    <cellStyle name="Note 2 2 3 4 5" xfId="1351"/>
    <cellStyle name="Note 2 2 3 5" xfId="610"/>
    <cellStyle name="Note 2 2 3 5 2" xfId="989"/>
    <cellStyle name="Note 2 2 3 5 2 2" xfId="1698"/>
    <cellStyle name="Note 2 2 3 5 2 3" xfId="2114"/>
    <cellStyle name="Note 2 2 3 5 3" xfId="1392"/>
    <cellStyle name="Note 2 2 3 5 4" xfId="1848"/>
    <cellStyle name="Note 2 2 3 6" xfId="868"/>
    <cellStyle name="Note 2 2 3 6 2" xfId="1577"/>
    <cellStyle name="Note 2 2 3 6 3" xfId="1993"/>
    <cellStyle name="Note 2 2 3 7" xfId="1248"/>
    <cellStyle name="Note 2 2 3 8" xfId="1187"/>
    <cellStyle name="Note 2 2 4" xfId="453"/>
    <cellStyle name="Note 2 2 4 2" xfId="889"/>
    <cellStyle name="Note 2 2 4 2 2" xfId="1598"/>
    <cellStyle name="Note 2 2 4 2 3" xfId="2014"/>
    <cellStyle name="Note 2 2 4 3" xfId="1270"/>
    <cellStyle name="Note 2 2 4 4" xfId="1180"/>
    <cellStyle name="Note 2 2 5" xfId="584"/>
    <cellStyle name="Note 2 2 5 2" xfId="967"/>
    <cellStyle name="Note 2 2 5 2 2" xfId="1676"/>
    <cellStyle name="Note 2 2 5 2 3" xfId="2092"/>
    <cellStyle name="Note 2 2 5 3" xfId="1370"/>
    <cellStyle name="Note 2 2 5 4" xfId="1349"/>
    <cellStyle name="Note 2 2 6" xfId="743"/>
    <cellStyle name="Note 2 2 6 2" xfId="1080"/>
    <cellStyle name="Note 2 2 6 2 2" xfId="1788"/>
    <cellStyle name="Note 2 2 6 2 3" xfId="2204"/>
    <cellStyle name="Note 2 2 6 3" xfId="1500"/>
    <cellStyle name="Note 2 2 6 4" xfId="1938"/>
    <cellStyle name="Note 2 2 7" xfId="760"/>
    <cellStyle name="Note 2 2 7 2" xfId="1091"/>
    <cellStyle name="Note 2 2 7 2 2" xfId="1799"/>
    <cellStyle name="Note 2 2 7 2 3" xfId="2215"/>
    <cellStyle name="Note 2 2 7 3" xfId="1511"/>
    <cellStyle name="Note 2 2 7 4" xfId="1949"/>
    <cellStyle name="Note 2 2 8" xfId="829"/>
    <cellStyle name="Note 2 2 8 2" xfId="1103"/>
    <cellStyle name="Note 2 2 8 2 2" xfId="1810"/>
    <cellStyle name="Note 2 2 8 2 3" xfId="2226"/>
    <cellStyle name="Note 2 2 8 3" xfId="1544"/>
    <cellStyle name="Note 2 2 8 4" xfId="1960"/>
    <cellStyle name="Note 2 2 9" xfId="846"/>
    <cellStyle name="Note 2 2 9 2" xfId="1555"/>
    <cellStyle name="Note 2 2 9 3" xfId="1971"/>
    <cellStyle name="Note 2 3" xfId="142"/>
    <cellStyle name="Note 2 3 2" xfId="2909"/>
    <cellStyle name="Note 2 4" xfId="362"/>
    <cellStyle name="Note 2 4 2" xfId="479"/>
    <cellStyle name="Note 2 4 2 2" xfId="645"/>
    <cellStyle name="Note 2 4 2 2 2" xfId="1023"/>
    <cellStyle name="Note 2 4 2 2 2 2" xfId="1732"/>
    <cellStyle name="Note 2 4 2 2 2 3" xfId="2148"/>
    <cellStyle name="Note 2 4 2 2 3" xfId="1426"/>
    <cellStyle name="Note 2 4 2 2 4" xfId="1882"/>
    <cellStyle name="Note 2 4 2 3" xfId="911"/>
    <cellStyle name="Note 2 4 2 3 2" xfId="1620"/>
    <cellStyle name="Note 2 4 2 3 3" xfId="2036"/>
    <cellStyle name="Note 2 4 2 4" xfId="1295"/>
    <cellStyle name="Note 2 4 2 5" xfId="1360"/>
    <cellStyle name="Note 2 4 3" xfId="466"/>
    <cellStyle name="Note 2 4 3 2" xfId="635"/>
    <cellStyle name="Note 2 4 3 2 2" xfId="1013"/>
    <cellStyle name="Note 2 4 3 2 2 2" xfId="1722"/>
    <cellStyle name="Note 2 4 3 2 2 3" xfId="2138"/>
    <cellStyle name="Note 2 4 3 2 3" xfId="1416"/>
    <cellStyle name="Note 2 4 3 2 4" xfId="1872"/>
    <cellStyle name="Note 2 4 3 3" xfId="901"/>
    <cellStyle name="Note 2 4 3 3 2" xfId="1610"/>
    <cellStyle name="Note 2 4 3 3 3" xfId="2026"/>
    <cellStyle name="Note 2 4 3 4" xfId="1282"/>
    <cellStyle name="Note 2 4 3 5" xfId="1238"/>
    <cellStyle name="Note 2 4 4" xfId="445"/>
    <cellStyle name="Note 2 4 4 2" xfId="622"/>
    <cellStyle name="Note 2 4 4 2 2" xfId="1000"/>
    <cellStyle name="Note 2 4 4 2 2 2" xfId="1709"/>
    <cellStyle name="Note 2 4 4 2 2 3" xfId="2125"/>
    <cellStyle name="Note 2 4 4 2 3" xfId="1403"/>
    <cellStyle name="Note 2 4 4 2 4" xfId="1859"/>
    <cellStyle name="Note 2 4 4 3" xfId="881"/>
    <cellStyle name="Note 2 4 4 3 2" xfId="1590"/>
    <cellStyle name="Note 2 4 4 3 3" xfId="2006"/>
    <cellStyle name="Note 2 4 4 4" xfId="1262"/>
    <cellStyle name="Note 2 4 4 5" xfId="1244"/>
    <cellStyle name="Note 2 4 5" xfId="442"/>
    <cellStyle name="Note 2 4 5 2" xfId="619"/>
    <cellStyle name="Note 2 4 5 2 2" xfId="997"/>
    <cellStyle name="Note 2 4 5 2 2 2" xfId="1706"/>
    <cellStyle name="Note 2 4 5 2 2 3" xfId="2122"/>
    <cellStyle name="Note 2 4 5 2 3" xfId="1400"/>
    <cellStyle name="Note 2 4 5 2 4" xfId="1856"/>
    <cellStyle name="Note 2 4 5 3" xfId="878"/>
    <cellStyle name="Note 2 4 5 3 2" xfId="1587"/>
    <cellStyle name="Note 2 4 5 3 3" xfId="2003"/>
    <cellStyle name="Note 2 4 5 4" xfId="1259"/>
    <cellStyle name="Note 2 4 5 5" xfId="1256"/>
    <cellStyle name="Note 2 4 6" xfId="600"/>
    <cellStyle name="Note 2 4 6 2" xfId="979"/>
    <cellStyle name="Note 2 4 6 2 2" xfId="1688"/>
    <cellStyle name="Note 2 4 6 2 3" xfId="2104"/>
    <cellStyle name="Note 2 4 6 3" xfId="1382"/>
    <cellStyle name="Note 2 4 6 4" xfId="1838"/>
    <cellStyle name="Note 2 4 7" xfId="856"/>
    <cellStyle name="Note 2 4 7 2" xfId="1565"/>
    <cellStyle name="Note 2 4 7 3" xfId="1981"/>
    <cellStyle name="Note 2 4 8" xfId="1215"/>
    <cellStyle name="Note 2 4 9" xfId="1541"/>
    <cellStyle name="Note 2 5" xfId="429"/>
    <cellStyle name="Note 2 5 2" xfId="495"/>
    <cellStyle name="Note 2 5 2 2" xfId="661"/>
    <cellStyle name="Note 2 5 2 2 2" xfId="1039"/>
    <cellStyle name="Note 2 5 2 2 2 2" xfId="1748"/>
    <cellStyle name="Note 2 5 2 2 2 3" xfId="2164"/>
    <cellStyle name="Note 2 5 2 2 3" xfId="1442"/>
    <cellStyle name="Note 2 5 2 2 4" xfId="1898"/>
    <cellStyle name="Note 2 5 2 3" xfId="927"/>
    <cellStyle name="Note 2 5 2 3 2" xfId="1636"/>
    <cellStyle name="Note 2 5 2 3 3" xfId="2052"/>
    <cellStyle name="Note 2 5 2 4" xfId="1311"/>
    <cellStyle name="Note 2 5 2 5" xfId="1172"/>
    <cellStyle name="Note 2 5 3" xfId="512"/>
    <cellStyle name="Note 2 5 3 2" xfId="678"/>
    <cellStyle name="Note 2 5 3 2 2" xfId="1056"/>
    <cellStyle name="Note 2 5 3 2 2 2" xfId="1765"/>
    <cellStyle name="Note 2 5 3 2 2 3" xfId="2181"/>
    <cellStyle name="Note 2 5 3 2 3" xfId="1459"/>
    <cellStyle name="Note 2 5 3 2 4" xfId="1915"/>
    <cellStyle name="Note 2 5 3 3" xfId="944"/>
    <cellStyle name="Note 2 5 3 3 2" xfId="1653"/>
    <cellStyle name="Note 2 5 3 3 3" xfId="2069"/>
    <cellStyle name="Note 2 5 3 4" xfId="1328"/>
    <cellStyle name="Note 2 5 3 5" xfId="1526"/>
    <cellStyle name="Note 2 5 4" xfId="523"/>
    <cellStyle name="Note 2 5 4 2" xfId="689"/>
    <cellStyle name="Note 2 5 4 2 2" xfId="1067"/>
    <cellStyle name="Note 2 5 4 2 2 2" xfId="1776"/>
    <cellStyle name="Note 2 5 4 2 2 3" xfId="2192"/>
    <cellStyle name="Note 2 5 4 2 3" xfId="1470"/>
    <cellStyle name="Note 2 5 4 2 4" xfId="1926"/>
    <cellStyle name="Note 2 5 4 3" xfId="955"/>
    <cellStyle name="Note 2 5 4 3 2" xfId="1664"/>
    <cellStyle name="Note 2 5 4 3 3" xfId="2080"/>
    <cellStyle name="Note 2 5 4 4" xfId="1339"/>
    <cellStyle name="Note 2 5 4 5" xfId="1482"/>
    <cellStyle name="Note 2 5 5" xfId="609"/>
    <cellStyle name="Note 2 5 5 2" xfId="988"/>
    <cellStyle name="Note 2 5 5 2 2" xfId="1697"/>
    <cellStyle name="Note 2 5 5 2 3" xfId="2113"/>
    <cellStyle name="Note 2 5 5 3" xfId="1391"/>
    <cellStyle name="Note 2 5 5 4" xfId="1847"/>
    <cellStyle name="Note 2 5 6" xfId="867"/>
    <cellStyle name="Note 2 5 6 2" xfId="1576"/>
    <cellStyle name="Note 2 5 6 3" xfId="1992"/>
    <cellStyle name="Note 2 5 7" xfId="1247"/>
    <cellStyle name="Note 2 5 8" xfId="1211"/>
    <cellStyle name="Note 2 6" xfId="452"/>
    <cellStyle name="Note 2 6 2" xfId="888"/>
    <cellStyle name="Note 2 6 2 2" xfId="1597"/>
    <cellStyle name="Note 2 6 2 3" xfId="2013"/>
    <cellStyle name="Note 2 6 3" xfId="1269"/>
    <cellStyle name="Note 2 6 4" xfId="1181"/>
    <cellStyle name="Note 2 7" xfId="583"/>
    <cellStyle name="Note 2 7 2" xfId="966"/>
    <cellStyle name="Note 2 7 2 2" xfId="1675"/>
    <cellStyle name="Note 2 7 2 3" xfId="2091"/>
    <cellStyle name="Note 2 7 3" xfId="1369"/>
    <cellStyle name="Note 2 7 4" xfId="1480"/>
    <cellStyle name="Note 2 8" xfId="742"/>
    <cellStyle name="Note 2 8 2" xfId="1079"/>
    <cellStyle name="Note 2 8 2 2" xfId="1787"/>
    <cellStyle name="Note 2 8 2 3" xfId="2203"/>
    <cellStyle name="Note 2 8 3" xfId="1499"/>
    <cellStyle name="Note 2 8 4" xfId="1937"/>
    <cellStyle name="Note 2 9" xfId="759"/>
    <cellStyle name="Note 2 9 2" xfId="1090"/>
    <cellStyle name="Note 2 9 2 2" xfId="1798"/>
    <cellStyle name="Note 2 9 2 3" xfId="2214"/>
    <cellStyle name="Note 2 9 3" xfId="1510"/>
    <cellStyle name="Note 2 9 4" xfId="1948"/>
    <cellStyle name="Note 3" xfId="143"/>
    <cellStyle name="Note 3 10" xfId="847"/>
    <cellStyle name="Note 3 10 2" xfId="1556"/>
    <cellStyle name="Note 3 10 3" xfId="1972"/>
    <cellStyle name="Note 3 11" xfId="1140"/>
    <cellStyle name="Note 3 12" xfId="1131"/>
    <cellStyle name="Note 3 13" xfId="1197"/>
    <cellStyle name="Note 3 14" xfId="1193"/>
    <cellStyle name="Note 3 15" xfId="312"/>
    <cellStyle name="Note 3 2" xfId="144"/>
    <cellStyle name="Note 3 2 10" xfId="1141"/>
    <cellStyle name="Note 3 2 11" xfId="1130"/>
    <cellStyle name="Note 3 2 12" xfId="1198"/>
    <cellStyle name="Note 3 2 13" xfId="1823"/>
    <cellStyle name="Note 3 2 14" xfId="313"/>
    <cellStyle name="Note 3 2 2" xfId="365"/>
    <cellStyle name="Note 3 2 2 2" xfId="482"/>
    <cellStyle name="Note 3 2 2 2 2" xfId="648"/>
    <cellStyle name="Note 3 2 2 2 2 2" xfId="1026"/>
    <cellStyle name="Note 3 2 2 2 2 2 2" xfId="1735"/>
    <cellStyle name="Note 3 2 2 2 2 2 3" xfId="2151"/>
    <cellStyle name="Note 3 2 2 2 2 3" xfId="1429"/>
    <cellStyle name="Note 3 2 2 2 2 4" xfId="1885"/>
    <cellStyle name="Note 3 2 2 2 3" xfId="914"/>
    <cellStyle name="Note 3 2 2 2 3 2" xfId="1623"/>
    <cellStyle name="Note 3 2 2 2 3 3" xfId="2039"/>
    <cellStyle name="Note 3 2 2 2 4" xfId="1298"/>
    <cellStyle name="Note 3 2 2 2 5" xfId="1532"/>
    <cellStyle name="Note 3 2 2 3" xfId="490"/>
    <cellStyle name="Note 3 2 2 3 2" xfId="656"/>
    <cellStyle name="Note 3 2 2 3 2 2" xfId="1034"/>
    <cellStyle name="Note 3 2 2 3 2 2 2" xfId="1743"/>
    <cellStyle name="Note 3 2 2 3 2 2 3" xfId="2159"/>
    <cellStyle name="Note 3 2 2 3 2 3" xfId="1437"/>
    <cellStyle name="Note 3 2 2 3 2 4" xfId="1893"/>
    <cellStyle name="Note 3 2 2 3 3" xfId="922"/>
    <cellStyle name="Note 3 2 2 3 3 2" xfId="1631"/>
    <cellStyle name="Note 3 2 2 3 3 3" xfId="2047"/>
    <cellStyle name="Note 3 2 2 3 4" xfId="1306"/>
    <cellStyle name="Note 3 2 2 3 5" xfId="1173"/>
    <cellStyle name="Note 3 2 2 4" xfId="505"/>
    <cellStyle name="Note 3 2 2 4 2" xfId="671"/>
    <cellStyle name="Note 3 2 2 4 2 2" xfId="1049"/>
    <cellStyle name="Note 3 2 2 4 2 2 2" xfId="1758"/>
    <cellStyle name="Note 3 2 2 4 2 2 3" xfId="2174"/>
    <cellStyle name="Note 3 2 2 4 2 3" xfId="1452"/>
    <cellStyle name="Note 3 2 2 4 2 4" xfId="1908"/>
    <cellStyle name="Note 3 2 2 4 3" xfId="937"/>
    <cellStyle name="Note 3 2 2 4 3 2" xfId="1646"/>
    <cellStyle name="Note 3 2 2 4 3 3" xfId="2062"/>
    <cellStyle name="Note 3 2 2 4 4" xfId="1321"/>
    <cellStyle name="Note 3 2 2 4 5" xfId="1170"/>
    <cellStyle name="Note 3 2 2 5" xfId="509"/>
    <cellStyle name="Note 3 2 2 5 2" xfId="675"/>
    <cellStyle name="Note 3 2 2 5 2 2" xfId="1053"/>
    <cellStyle name="Note 3 2 2 5 2 2 2" xfId="1762"/>
    <cellStyle name="Note 3 2 2 5 2 2 3" xfId="2178"/>
    <cellStyle name="Note 3 2 2 5 2 3" xfId="1456"/>
    <cellStyle name="Note 3 2 2 5 2 4" xfId="1912"/>
    <cellStyle name="Note 3 2 2 5 3" xfId="941"/>
    <cellStyle name="Note 3 2 2 5 3 2" xfId="1650"/>
    <cellStyle name="Note 3 2 2 5 3 3" xfId="2066"/>
    <cellStyle name="Note 3 2 2 5 4" xfId="1325"/>
    <cellStyle name="Note 3 2 2 5 5" xfId="1354"/>
    <cellStyle name="Note 3 2 2 6" xfId="603"/>
    <cellStyle name="Note 3 2 2 6 2" xfId="982"/>
    <cellStyle name="Note 3 2 2 6 2 2" xfId="1691"/>
    <cellStyle name="Note 3 2 2 6 2 3" xfId="2107"/>
    <cellStyle name="Note 3 2 2 6 3" xfId="1385"/>
    <cellStyle name="Note 3 2 2 6 4" xfId="1841"/>
    <cellStyle name="Note 3 2 2 7" xfId="859"/>
    <cellStyle name="Note 3 2 2 7 2" xfId="1568"/>
    <cellStyle name="Note 3 2 2 7 3" xfId="1984"/>
    <cellStyle name="Note 3 2 2 8" xfId="1218"/>
    <cellStyle name="Note 3 2 2 9" xfId="1189"/>
    <cellStyle name="Note 3 2 3" xfId="432"/>
    <cellStyle name="Note 3 2 3 2" xfId="498"/>
    <cellStyle name="Note 3 2 3 2 2" xfId="664"/>
    <cellStyle name="Note 3 2 3 2 2 2" xfId="1042"/>
    <cellStyle name="Note 3 2 3 2 2 2 2" xfId="1751"/>
    <cellStyle name="Note 3 2 3 2 2 2 3" xfId="2167"/>
    <cellStyle name="Note 3 2 3 2 2 3" xfId="1445"/>
    <cellStyle name="Note 3 2 3 2 2 4" xfId="1901"/>
    <cellStyle name="Note 3 2 3 2 3" xfId="930"/>
    <cellStyle name="Note 3 2 3 2 3 2" xfId="1639"/>
    <cellStyle name="Note 3 2 3 2 3 3" xfId="2055"/>
    <cellStyle name="Note 3 2 3 2 4" xfId="1314"/>
    <cellStyle name="Note 3 2 3 2 5" xfId="1487"/>
    <cellStyle name="Note 3 2 3 3" xfId="515"/>
    <cellStyle name="Note 3 2 3 3 2" xfId="681"/>
    <cellStyle name="Note 3 2 3 3 2 2" xfId="1059"/>
    <cellStyle name="Note 3 2 3 3 2 2 2" xfId="1768"/>
    <cellStyle name="Note 3 2 3 3 2 2 3" xfId="2184"/>
    <cellStyle name="Note 3 2 3 3 2 3" xfId="1462"/>
    <cellStyle name="Note 3 2 3 3 2 4" xfId="1918"/>
    <cellStyle name="Note 3 2 3 3 3" xfId="947"/>
    <cellStyle name="Note 3 2 3 3 3 2" xfId="1656"/>
    <cellStyle name="Note 3 2 3 3 3 3" xfId="2072"/>
    <cellStyle name="Note 3 2 3 3 4" xfId="1331"/>
    <cellStyle name="Note 3 2 3 3 5" xfId="1168"/>
    <cellStyle name="Note 3 2 3 4" xfId="526"/>
    <cellStyle name="Note 3 2 3 4 2" xfId="692"/>
    <cellStyle name="Note 3 2 3 4 2 2" xfId="1070"/>
    <cellStyle name="Note 3 2 3 4 2 2 2" xfId="1779"/>
    <cellStyle name="Note 3 2 3 4 2 2 3" xfId="2195"/>
    <cellStyle name="Note 3 2 3 4 2 3" xfId="1473"/>
    <cellStyle name="Note 3 2 3 4 2 4" xfId="1929"/>
    <cellStyle name="Note 3 2 3 4 3" xfId="958"/>
    <cellStyle name="Note 3 2 3 4 3 2" xfId="1667"/>
    <cellStyle name="Note 3 2 3 4 3 3" xfId="2083"/>
    <cellStyle name="Note 3 2 3 4 4" xfId="1342"/>
    <cellStyle name="Note 3 2 3 4 5" xfId="1239"/>
    <cellStyle name="Note 3 2 3 5" xfId="612"/>
    <cellStyle name="Note 3 2 3 5 2" xfId="991"/>
    <cellStyle name="Note 3 2 3 5 2 2" xfId="1700"/>
    <cellStyle name="Note 3 2 3 5 2 3" xfId="2116"/>
    <cellStyle name="Note 3 2 3 5 3" xfId="1394"/>
    <cellStyle name="Note 3 2 3 5 4" xfId="1850"/>
    <cellStyle name="Note 3 2 3 6" xfId="870"/>
    <cellStyle name="Note 3 2 3 6 2" xfId="1579"/>
    <cellStyle name="Note 3 2 3 6 3" xfId="1995"/>
    <cellStyle name="Note 3 2 3 7" xfId="1250"/>
    <cellStyle name="Note 3 2 3 8" xfId="1186"/>
    <cellStyle name="Note 3 2 4" xfId="455"/>
    <cellStyle name="Note 3 2 4 2" xfId="891"/>
    <cellStyle name="Note 3 2 4 2 2" xfId="1600"/>
    <cellStyle name="Note 3 2 4 2 3" xfId="2016"/>
    <cellStyle name="Note 3 2 4 3" xfId="1272"/>
    <cellStyle name="Note 3 2 4 4" xfId="1227"/>
    <cellStyle name="Note 3 2 5" xfId="586"/>
    <cellStyle name="Note 3 2 5 2" xfId="969"/>
    <cellStyle name="Note 3 2 5 2 2" xfId="1678"/>
    <cellStyle name="Note 3 2 5 2 3" xfId="2094"/>
    <cellStyle name="Note 3 2 5 3" xfId="1372"/>
    <cellStyle name="Note 3 2 5 4" xfId="1828"/>
    <cellStyle name="Note 3 2 6" xfId="745"/>
    <cellStyle name="Note 3 2 6 2" xfId="1082"/>
    <cellStyle name="Note 3 2 6 2 2" xfId="1790"/>
    <cellStyle name="Note 3 2 6 2 3" xfId="2206"/>
    <cellStyle name="Note 3 2 6 3" xfId="1502"/>
    <cellStyle name="Note 3 2 6 4" xfId="1940"/>
    <cellStyle name="Note 3 2 7" xfId="762"/>
    <cellStyle name="Note 3 2 7 2" xfId="1093"/>
    <cellStyle name="Note 3 2 7 2 2" xfId="1801"/>
    <cellStyle name="Note 3 2 7 2 3" xfId="2217"/>
    <cellStyle name="Note 3 2 7 3" xfId="1513"/>
    <cellStyle name="Note 3 2 7 4" xfId="1951"/>
    <cellStyle name="Note 3 2 8" xfId="831"/>
    <cellStyle name="Note 3 2 8 2" xfId="1105"/>
    <cellStyle name="Note 3 2 8 2 2" xfId="1812"/>
    <cellStyle name="Note 3 2 8 2 3" xfId="2228"/>
    <cellStyle name="Note 3 2 8 3" xfId="1546"/>
    <cellStyle name="Note 3 2 8 4" xfId="1962"/>
    <cellStyle name="Note 3 2 9" xfId="848"/>
    <cellStyle name="Note 3 2 9 2" xfId="1557"/>
    <cellStyle name="Note 3 2 9 3" xfId="1973"/>
    <cellStyle name="Note 3 3" xfId="364"/>
    <cellStyle name="Note 3 3 2" xfId="481"/>
    <cellStyle name="Note 3 3 2 2" xfId="647"/>
    <cellStyle name="Note 3 3 2 2 2" xfId="1025"/>
    <cellStyle name="Note 3 3 2 2 2 2" xfId="1734"/>
    <cellStyle name="Note 3 3 2 2 2 3" xfId="2150"/>
    <cellStyle name="Note 3 3 2 2 3" xfId="1428"/>
    <cellStyle name="Note 3 3 2 2 4" xfId="1884"/>
    <cellStyle name="Note 3 3 2 3" xfId="913"/>
    <cellStyle name="Note 3 3 2 3 2" xfId="1622"/>
    <cellStyle name="Note 3 3 2 3 3" xfId="2038"/>
    <cellStyle name="Note 3 3 2 4" xfId="1297"/>
    <cellStyle name="Note 3 3 2 5" xfId="1232"/>
    <cellStyle name="Note 3 3 3" xfId="468"/>
    <cellStyle name="Note 3 3 3 2" xfId="637"/>
    <cellStyle name="Note 3 3 3 2 2" xfId="1015"/>
    <cellStyle name="Note 3 3 3 2 2 2" xfId="1724"/>
    <cellStyle name="Note 3 3 3 2 2 3" xfId="2140"/>
    <cellStyle name="Note 3 3 3 2 3" xfId="1418"/>
    <cellStyle name="Note 3 3 3 2 4" xfId="1874"/>
    <cellStyle name="Note 3 3 3 3" xfId="903"/>
    <cellStyle name="Note 3 3 3 3 2" xfId="1612"/>
    <cellStyle name="Note 3 3 3 3 3" xfId="2028"/>
    <cellStyle name="Note 3 3 3 4" xfId="1284"/>
    <cellStyle name="Note 3 3 3 5" xfId="1493"/>
    <cellStyle name="Note 3 3 4" xfId="447"/>
    <cellStyle name="Note 3 3 4 2" xfId="624"/>
    <cellStyle name="Note 3 3 4 2 2" xfId="1002"/>
    <cellStyle name="Note 3 3 4 2 2 2" xfId="1711"/>
    <cellStyle name="Note 3 3 4 2 2 3" xfId="2127"/>
    <cellStyle name="Note 3 3 4 2 3" xfId="1405"/>
    <cellStyle name="Note 3 3 4 2 4" xfId="1861"/>
    <cellStyle name="Note 3 3 4 3" xfId="883"/>
    <cellStyle name="Note 3 3 4 3 2" xfId="1592"/>
    <cellStyle name="Note 3 3 4 3 3" xfId="2008"/>
    <cellStyle name="Note 3 3 4 4" xfId="1264"/>
    <cellStyle name="Note 3 3 4 5" xfId="1205"/>
    <cellStyle name="Note 3 3 5" xfId="465"/>
    <cellStyle name="Note 3 3 5 2" xfId="634"/>
    <cellStyle name="Note 3 3 5 2 2" xfId="1012"/>
    <cellStyle name="Note 3 3 5 2 2 2" xfId="1721"/>
    <cellStyle name="Note 3 3 5 2 2 3" xfId="2137"/>
    <cellStyle name="Note 3 3 5 2 3" xfId="1415"/>
    <cellStyle name="Note 3 3 5 2 4" xfId="1871"/>
    <cellStyle name="Note 3 3 5 3" xfId="900"/>
    <cellStyle name="Note 3 3 5 3 2" xfId="1609"/>
    <cellStyle name="Note 3 3 5 3 3" xfId="2025"/>
    <cellStyle name="Note 3 3 5 4" xfId="1281"/>
    <cellStyle name="Note 3 3 5 5" xfId="1177"/>
    <cellStyle name="Note 3 3 6" xfId="602"/>
    <cellStyle name="Note 3 3 6 2" xfId="981"/>
    <cellStyle name="Note 3 3 6 2 2" xfId="1690"/>
    <cellStyle name="Note 3 3 6 2 3" xfId="2106"/>
    <cellStyle name="Note 3 3 6 3" xfId="1384"/>
    <cellStyle name="Note 3 3 6 4" xfId="1840"/>
    <cellStyle name="Note 3 3 7" xfId="858"/>
    <cellStyle name="Note 3 3 7 2" xfId="1567"/>
    <cellStyle name="Note 3 3 7 3" xfId="1983"/>
    <cellStyle name="Note 3 3 8" xfId="1217"/>
    <cellStyle name="Note 3 3 9" xfId="1365"/>
    <cellStyle name="Note 3 4" xfId="431"/>
    <cellStyle name="Note 3 4 2" xfId="497"/>
    <cellStyle name="Note 3 4 2 2" xfId="663"/>
    <cellStyle name="Note 3 4 2 2 2" xfId="1041"/>
    <cellStyle name="Note 3 4 2 2 2 2" xfId="1750"/>
    <cellStyle name="Note 3 4 2 2 2 3" xfId="2166"/>
    <cellStyle name="Note 3 4 2 2 3" xfId="1444"/>
    <cellStyle name="Note 3 4 2 2 4" xfId="1900"/>
    <cellStyle name="Note 3 4 2 3" xfId="929"/>
    <cellStyle name="Note 3 4 2 3 2" xfId="1638"/>
    <cellStyle name="Note 3 4 2 3 3" xfId="2054"/>
    <cellStyle name="Note 3 4 2 4" xfId="1313"/>
    <cellStyle name="Note 3 4 2 5" xfId="1529"/>
    <cellStyle name="Note 3 4 3" xfId="514"/>
    <cellStyle name="Note 3 4 3 2" xfId="680"/>
    <cellStyle name="Note 3 4 3 2 2" xfId="1058"/>
    <cellStyle name="Note 3 4 3 2 2 2" xfId="1767"/>
    <cellStyle name="Note 3 4 3 2 2 3" xfId="2183"/>
    <cellStyle name="Note 3 4 3 2 3" xfId="1461"/>
    <cellStyle name="Note 3 4 3 2 4" xfId="1917"/>
    <cellStyle name="Note 3 4 3 3" xfId="946"/>
    <cellStyle name="Note 3 4 3 3 2" xfId="1655"/>
    <cellStyle name="Note 3 4 3 3 3" xfId="2071"/>
    <cellStyle name="Note 3 4 3 4" xfId="1330"/>
    <cellStyle name="Note 3 4 3 5" xfId="1353"/>
    <cellStyle name="Note 3 4 4" xfId="525"/>
    <cellStyle name="Note 3 4 4 2" xfId="691"/>
    <cellStyle name="Note 3 4 4 2 2" xfId="1069"/>
    <cellStyle name="Note 3 4 4 2 2 2" xfId="1778"/>
    <cellStyle name="Note 3 4 4 2 2 3" xfId="2194"/>
    <cellStyle name="Note 3 4 4 2 3" xfId="1472"/>
    <cellStyle name="Note 3 4 4 2 4" xfId="1928"/>
    <cellStyle name="Note 3 4 4 3" xfId="957"/>
    <cellStyle name="Note 3 4 4 3 2" xfId="1666"/>
    <cellStyle name="Note 3 4 4 3 3" xfId="2082"/>
    <cellStyle name="Note 3 4 4 4" xfId="1341"/>
    <cellStyle name="Note 3 4 4 5" xfId="1166"/>
    <cellStyle name="Note 3 4 5" xfId="611"/>
    <cellStyle name="Note 3 4 5 2" xfId="990"/>
    <cellStyle name="Note 3 4 5 2 2" xfId="1699"/>
    <cellStyle name="Note 3 4 5 2 3" xfId="2115"/>
    <cellStyle name="Note 3 4 5 3" xfId="1393"/>
    <cellStyle name="Note 3 4 5 4" xfId="1849"/>
    <cellStyle name="Note 3 4 6" xfId="869"/>
    <cellStyle name="Note 3 4 6 2" xfId="1578"/>
    <cellStyle name="Note 3 4 6 3" xfId="1994"/>
    <cellStyle name="Note 3 4 7" xfId="1249"/>
    <cellStyle name="Note 3 4 8" xfId="1208"/>
    <cellStyle name="Note 3 5" xfId="454"/>
    <cellStyle name="Note 3 5 2" xfId="890"/>
    <cellStyle name="Note 3 5 2 2" xfId="1599"/>
    <cellStyle name="Note 3 5 2 3" xfId="2015"/>
    <cellStyle name="Note 3 5 3" xfId="1271"/>
    <cellStyle name="Note 3 5 4" xfId="1162"/>
    <cellStyle name="Note 3 6" xfId="585"/>
    <cellStyle name="Note 3 6 2" xfId="968"/>
    <cellStyle name="Note 3 6 2 2" xfId="1677"/>
    <cellStyle name="Note 3 6 2 3" xfId="2093"/>
    <cellStyle name="Note 3 6 3" xfId="1371"/>
    <cellStyle name="Note 3 6 4" xfId="1163"/>
    <cellStyle name="Note 3 7" xfId="744"/>
    <cellStyle name="Note 3 7 2" xfId="1081"/>
    <cellStyle name="Note 3 7 2 2" xfId="1789"/>
    <cellStyle name="Note 3 7 2 3" xfId="2205"/>
    <cellStyle name="Note 3 7 3" xfId="1501"/>
    <cellStyle name="Note 3 7 4" xfId="1939"/>
    <cellStyle name="Note 3 8" xfId="761"/>
    <cellStyle name="Note 3 8 2" xfId="1092"/>
    <cellStyle name="Note 3 8 2 2" xfId="1800"/>
    <cellStyle name="Note 3 8 2 3" xfId="2216"/>
    <cellStyle name="Note 3 8 3" xfId="1512"/>
    <cellStyle name="Note 3 8 4" xfId="1950"/>
    <cellStyle name="Note 3 9" xfId="830"/>
    <cellStyle name="Note 3 9 2" xfId="1104"/>
    <cellStyle name="Note 3 9 2 2" xfId="1811"/>
    <cellStyle name="Note 3 9 2 3" xfId="2227"/>
    <cellStyle name="Note 3 9 3" xfId="1545"/>
    <cellStyle name="Note 3 9 4" xfId="1961"/>
    <cellStyle name="Note 4" xfId="145"/>
    <cellStyle name="Note 4 10" xfId="1142"/>
    <cellStyle name="Note 4 11" xfId="1129"/>
    <cellStyle name="Note 4 12" xfId="1199"/>
    <cellStyle name="Note 4 13" xfId="1520"/>
    <cellStyle name="Note 4 14" xfId="314"/>
    <cellStyle name="Note 4 2" xfId="366"/>
    <cellStyle name="Note 4 2 2" xfId="483"/>
    <cellStyle name="Note 4 2 2 2" xfId="649"/>
    <cellStyle name="Note 4 2 2 2 2" xfId="1027"/>
    <cellStyle name="Note 4 2 2 2 2 2" xfId="1736"/>
    <cellStyle name="Note 4 2 2 2 2 3" xfId="2152"/>
    <cellStyle name="Note 4 2 2 2 3" xfId="1430"/>
    <cellStyle name="Note 4 2 2 2 4" xfId="1886"/>
    <cellStyle name="Note 4 2 2 3" xfId="915"/>
    <cellStyle name="Note 4 2 2 3 2" xfId="1624"/>
    <cellStyle name="Note 4 2 2 3 3" xfId="2040"/>
    <cellStyle name="Note 4 2 2 4" xfId="1299"/>
    <cellStyle name="Note 4 2 2 5" xfId="1490"/>
    <cellStyle name="Note 4 2 3" xfId="440"/>
    <cellStyle name="Note 4 2 3 2" xfId="617"/>
    <cellStyle name="Note 4 2 3 2 2" xfId="995"/>
    <cellStyle name="Note 4 2 3 2 2 2" xfId="1704"/>
    <cellStyle name="Note 4 2 3 2 2 3" xfId="2120"/>
    <cellStyle name="Note 4 2 3 2 3" xfId="1398"/>
    <cellStyle name="Note 4 2 3 2 4" xfId="1854"/>
    <cellStyle name="Note 4 2 3 3" xfId="876"/>
    <cellStyle name="Note 4 2 3 3 2" xfId="1585"/>
    <cellStyle name="Note 4 2 3 3 3" xfId="2001"/>
    <cellStyle name="Note 4 2 3 4" xfId="1257"/>
    <cellStyle name="Note 4 2 3 5" xfId="1479"/>
    <cellStyle name="Note 4 2 4" xfId="504"/>
    <cellStyle name="Note 4 2 4 2" xfId="670"/>
    <cellStyle name="Note 4 2 4 2 2" xfId="1048"/>
    <cellStyle name="Note 4 2 4 2 2 2" xfId="1757"/>
    <cellStyle name="Note 4 2 4 2 2 3" xfId="2173"/>
    <cellStyle name="Note 4 2 4 2 3" xfId="1451"/>
    <cellStyle name="Note 4 2 4 2 4" xfId="1907"/>
    <cellStyle name="Note 4 2 4 3" xfId="936"/>
    <cellStyle name="Note 4 2 4 3 2" xfId="1645"/>
    <cellStyle name="Note 4 2 4 3 3" xfId="2061"/>
    <cellStyle name="Note 4 2 4 4" xfId="1320"/>
    <cellStyle name="Note 4 2 4 5" xfId="1355"/>
    <cellStyle name="Note 4 2 5" xfId="461"/>
    <cellStyle name="Note 4 2 5 2" xfId="631"/>
    <cellStyle name="Note 4 2 5 2 2" xfId="1009"/>
    <cellStyle name="Note 4 2 5 2 2 2" xfId="1718"/>
    <cellStyle name="Note 4 2 5 2 2 3" xfId="2134"/>
    <cellStyle name="Note 4 2 5 2 3" xfId="1412"/>
    <cellStyle name="Note 4 2 5 2 4" xfId="1868"/>
    <cellStyle name="Note 4 2 5 3" xfId="897"/>
    <cellStyle name="Note 4 2 5 3 2" xfId="1606"/>
    <cellStyle name="Note 4 2 5 3 3" xfId="2022"/>
    <cellStyle name="Note 4 2 5 4" xfId="1278"/>
    <cellStyle name="Note 4 2 5 5" xfId="1225"/>
    <cellStyle name="Note 4 2 6" xfId="604"/>
    <cellStyle name="Note 4 2 6 2" xfId="983"/>
    <cellStyle name="Note 4 2 6 2 2" xfId="1692"/>
    <cellStyle name="Note 4 2 6 2 3" xfId="2108"/>
    <cellStyle name="Note 4 2 6 3" xfId="1386"/>
    <cellStyle name="Note 4 2 6 4" xfId="1842"/>
    <cellStyle name="Note 4 2 7" xfId="860"/>
    <cellStyle name="Note 4 2 7 2" xfId="1569"/>
    <cellStyle name="Note 4 2 7 3" xfId="1985"/>
    <cellStyle name="Note 4 2 8" xfId="1219"/>
    <cellStyle name="Note 4 2 9" xfId="1224"/>
    <cellStyle name="Note 4 3" xfId="433"/>
    <cellStyle name="Note 4 3 2" xfId="499"/>
    <cellStyle name="Note 4 3 2 2" xfId="665"/>
    <cellStyle name="Note 4 3 2 2 2" xfId="1043"/>
    <cellStyle name="Note 4 3 2 2 2 2" xfId="1752"/>
    <cellStyle name="Note 4 3 2 2 2 3" xfId="2168"/>
    <cellStyle name="Note 4 3 2 2 3" xfId="1446"/>
    <cellStyle name="Note 4 3 2 2 4" xfId="1902"/>
    <cellStyle name="Note 4 3 2 3" xfId="931"/>
    <cellStyle name="Note 4 3 2 3 2" xfId="1640"/>
    <cellStyle name="Note 4 3 2 3 3" xfId="2056"/>
    <cellStyle name="Note 4 3 2 4" xfId="1315"/>
    <cellStyle name="Note 4 3 2 5" xfId="1356"/>
    <cellStyle name="Note 4 3 3" xfId="516"/>
    <cellStyle name="Note 4 3 3 2" xfId="682"/>
    <cellStyle name="Note 4 3 3 2 2" xfId="1060"/>
    <cellStyle name="Note 4 3 3 2 2 2" xfId="1769"/>
    <cellStyle name="Note 4 3 3 2 2 3" xfId="2185"/>
    <cellStyle name="Note 4 3 3 2 3" xfId="1463"/>
    <cellStyle name="Note 4 3 3 2 4" xfId="1919"/>
    <cellStyle name="Note 4 3 3 3" xfId="948"/>
    <cellStyle name="Note 4 3 3 3 2" xfId="1657"/>
    <cellStyle name="Note 4 3 3 3 3" xfId="2073"/>
    <cellStyle name="Note 4 3 3 4" xfId="1332"/>
    <cellStyle name="Note 4 3 3 5" xfId="1231"/>
    <cellStyle name="Note 4 3 4" xfId="527"/>
    <cellStyle name="Note 4 3 4 2" xfId="693"/>
    <cellStyle name="Note 4 3 4 2 2" xfId="1071"/>
    <cellStyle name="Note 4 3 4 2 2 2" xfId="1780"/>
    <cellStyle name="Note 4 3 4 2 2 3" xfId="2196"/>
    <cellStyle name="Note 4 3 4 2 3" xfId="1474"/>
    <cellStyle name="Note 4 3 4 2 4" xfId="1930"/>
    <cellStyle name="Note 4 3 4 3" xfId="959"/>
    <cellStyle name="Note 4 3 4 3 2" xfId="1668"/>
    <cellStyle name="Note 4 3 4 3 3" xfId="2084"/>
    <cellStyle name="Note 4 3 4 4" xfId="1343"/>
    <cellStyle name="Note 4 3 4 5" xfId="1523"/>
    <cellStyle name="Note 4 3 5" xfId="613"/>
    <cellStyle name="Note 4 3 5 2" xfId="992"/>
    <cellStyle name="Note 4 3 5 2 2" xfId="1701"/>
    <cellStyle name="Note 4 3 5 2 3" xfId="2117"/>
    <cellStyle name="Note 4 3 5 3" xfId="1395"/>
    <cellStyle name="Note 4 3 5 4" xfId="1851"/>
    <cellStyle name="Note 4 3 6" xfId="871"/>
    <cellStyle name="Note 4 3 6 2" xfId="1580"/>
    <cellStyle name="Note 4 3 6 3" xfId="1996"/>
    <cellStyle name="Note 4 3 7" xfId="1251"/>
    <cellStyle name="Note 4 3 8" xfId="1207"/>
    <cellStyle name="Note 4 4" xfId="456"/>
    <cellStyle name="Note 4 4 2" xfId="892"/>
    <cellStyle name="Note 4 4 2 2" xfId="1601"/>
    <cellStyle name="Note 4 4 2 3" xfId="2017"/>
    <cellStyle name="Note 4 4 3" xfId="1273"/>
    <cellStyle name="Note 4 4 4" xfId="1538"/>
    <cellStyle name="Note 4 5" xfId="587"/>
    <cellStyle name="Note 4 5 2" xfId="970"/>
    <cellStyle name="Note 4 5 2 2" xfId="1679"/>
    <cellStyle name="Note 4 5 2 3" xfId="2095"/>
    <cellStyle name="Note 4 5 3" xfId="1373"/>
    <cellStyle name="Note 4 5 4" xfId="1829"/>
    <cellStyle name="Note 4 6" xfId="746"/>
    <cellStyle name="Note 4 6 2" xfId="1083"/>
    <cellStyle name="Note 4 6 2 2" xfId="1791"/>
    <cellStyle name="Note 4 6 2 3" xfId="2207"/>
    <cellStyle name="Note 4 6 3" xfId="1503"/>
    <cellStyle name="Note 4 6 4" xfId="1941"/>
    <cellStyle name="Note 4 7" xfId="763"/>
    <cellStyle name="Note 4 7 2" xfId="1094"/>
    <cellStyle name="Note 4 7 2 2" xfId="1802"/>
    <cellStyle name="Note 4 7 2 3" xfId="2218"/>
    <cellStyle name="Note 4 7 3" xfId="1514"/>
    <cellStyle name="Note 4 7 4" xfId="1952"/>
    <cellStyle name="Note 4 8" xfId="832"/>
    <cellStyle name="Note 4 8 2" xfId="1106"/>
    <cellStyle name="Note 4 8 2 2" xfId="1813"/>
    <cellStyle name="Note 4 8 2 3" xfId="2229"/>
    <cellStyle name="Note 4 8 3" xfId="1547"/>
    <cellStyle name="Note 4 8 4" xfId="1963"/>
    <cellStyle name="Note 4 9" xfId="849"/>
    <cellStyle name="Note 4 9 2" xfId="1558"/>
    <cellStyle name="Note 4 9 3" xfId="1974"/>
    <cellStyle name="Note 5" xfId="146"/>
    <cellStyle name="Note 5 10" xfId="850"/>
    <cellStyle name="Note 5 10 2" xfId="1559"/>
    <cellStyle name="Note 5 10 3" xfId="1975"/>
    <cellStyle name="Note 5 11" xfId="1143"/>
    <cellStyle name="Note 5 12" xfId="1128"/>
    <cellStyle name="Note 5 13" xfId="1200"/>
    <cellStyle name="Note 5 14" xfId="1241"/>
    <cellStyle name="Note 5 15" xfId="315"/>
    <cellStyle name="Note 5 2" xfId="147"/>
    <cellStyle name="Note 5 2 10" xfId="1144"/>
    <cellStyle name="Note 5 2 11" xfId="1127"/>
    <cellStyle name="Note 5 2 12" xfId="1201"/>
    <cellStyle name="Note 5 2 13" xfId="1192"/>
    <cellStyle name="Note 5 2 14" xfId="316"/>
    <cellStyle name="Note 5 2 2" xfId="372"/>
    <cellStyle name="Note 5 2 2 2" xfId="487"/>
    <cellStyle name="Note 5 2 2 2 2" xfId="653"/>
    <cellStyle name="Note 5 2 2 2 2 2" xfId="1031"/>
    <cellStyle name="Note 5 2 2 2 2 2 2" xfId="1740"/>
    <cellStyle name="Note 5 2 2 2 2 2 3" xfId="2156"/>
    <cellStyle name="Note 5 2 2 2 2 3" xfId="1434"/>
    <cellStyle name="Note 5 2 2 2 2 4" xfId="1890"/>
    <cellStyle name="Note 5 2 2 2 3" xfId="919"/>
    <cellStyle name="Note 5 2 2 2 3 2" xfId="1628"/>
    <cellStyle name="Note 5 2 2 2 3 3" xfId="2044"/>
    <cellStyle name="Note 5 2 2 2 4" xfId="1303"/>
    <cellStyle name="Note 5 2 2 2 5" xfId="1531"/>
    <cellStyle name="Note 5 2 2 3" xfId="467"/>
    <cellStyle name="Note 5 2 2 3 2" xfId="636"/>
    <cellStyle name="Note 5 2 2 3 2 2" xfId="1014"/>
    <cellStyle name="Note 5 2 2 3 2 2 2" xfId="1723"/>
    <cellStyle name="Note 5 2 2 3 2 2 3" xfId="2139"/>
    <cellStyle name="Note 5 2 2 3 2 3" xfId="1417"/>
    <cellStyle name="Note 5 2 2 3 2 4" xfId="1873"/>
    <cellStyle name="Note 5 2 2 3 3" xfId="902"/>
    <cellStyle name="Note 5 2 2 3 3 2" xfId="1611"/>
    <cellStyle name="Note 5 2 2 3 3 3" xfId="2027"/>
    <cellStyle name="Note 5 2 2 3 4" xfId="1283"/>
    <cellStyle name="Note 5 2 2 3 5" xfId="1535"/>
    <cellStyle name="Note 5 2 2 4" xfId="451"/>
    <cellStyle name="Note 5 2 2 4 2" xfId="628"/>
    <cellStyle name="Note 5 2 2 4 2 2" xfId="1006"/>
    <cellStyle name="Note 5 2 2 4 2 2 2" xfId="1715"/>
    <cellStyle name="Note 5 2 2 4 2 2 3" xfId="2131"/>
    <cellStyle name="Note 5 2 2 4 2 3" xfId="1409"/>
    <cellStyle name="Note 5 2 2 4 2 4" xfId="1865"/>
    <cellStyle name="Note 5 2 2 4 3" xfId="887"/>
    <cellStyle name="Note 5 2 2 4 3 2" xfId="1596"/>
    <cellStyle name="Note 5 2 2 4 3 3" xfId="2012"/>
    <cellStyle name="Note 5 2 2 4 4" xfId="1268"/>
    <cellStyle name="Note 5 2 2 4 5" xfId="1182"/>
    <cellStyle name="Note 5 2 2 5" xfId="473"/>
    <cellStyle name="Note 5 2 2 5 2" xfId="639"/>
    <cellStyle name="Note 5 2 2 5 2 2" xfId="1017"/>
    <cellStyle name="Note 5 2 2 5 2 2 2" xfId="1726"/>
    <cellStyle name="Note 5 2 2 5 2 2 3" xfId="2142"/>
    <cellStyle name="Note 5 2 2 5 2 3" xfId="1420"/>
    <cellStyle name="Note 5 2 2 5 2 4" xfId="1876"/>
    <cellStyle name="Note 5 2 2 5 3" xfId="905"/>
    <cellStyle name="Note 5 2 2 5 3 2" xfId="1614"/>
    <cellStyle name="Note 5 2 2 5 3 3" xfId="2030"/>
    <cellStyle name="Note 5 2 2 5 4" xfId="1289"/>
    <cellStyle name="Note 5 2 2 5 5" xfId="1492"/>
    <cellStyle name="Note 5 2 2 6" xfId="606"/>
    <cellStyle name="Note 5 2 2 6 2" xfId="985"/>
    <cellStyle name="Note 5 2 2 6 2 2" xfId="1694"/>
    <cellStyle name="Note 5 2 2 6 2 3" xfId="2110"/>
    <cellStyle name="Note 5 2 2 6 3" xfId="1388"/>
    <cellStyle name="Note 5 2 2 6 4" xfId="1844"/>
    <cellStyle name="Note 5 2 2 7" xfId="864"/>
    <cellStyle name="Note 5 2 2 7 2" xfId="1573"/>
    <cellStyle name="Note 5 2 2 7 3" xfId="1989"/>
    <cellStyle name="Note 5 2 2 8" xfId="1223"/>
    <cellStyle name="Note 5 2 2 9" xfId="1539"/>
    <cellStyle name="Note 5 2 3" xfId="437"/>
    <cellStyle name="Note 5 2 3 2" xfId="503"/>
    <cellStyle name="Note 5 2 3 2 2" xfId="669"/>
    <cellStyle name="Note 5 2 3 2 2 2" xfId="1047"/>
    <cellStyle name="Note 5 2 3 2 2 2 2" xfId="1756"/>
    <cellStyle name="Note 5 2 3 2 2 2 3" xfId="2172"/>
    <cellStyle name="Note 5 2 3 2 2 3" xfId="1450"/>
    <cellStyle name="Note 5 2 3 2 2 4" xfId="1906"/>
    <cellStyle name="Note 5 2 3 2 3" xfId="935"/>
    <cellStyle name="Note 5 2 3 2 3 2" xfId="1644"/>
    <cellStyle name="Note 5 2 3 2 3 3" xfId="2060"/>
    <cellStyle name="Note 5 2 3 2 4" xfId="1319"/>
    <cellStyle name="Note 5 2 3 2 5" xfId="1486"/>
    <cellStyle name="Note 5 2 3 3" xfId="520"/>
    <cellStyle name="Note 5 2 3 3 2" xfId="686"/>
    <cellStyle name="Note 5 2 3 3 2 2" xfId="1064"/>
    <cellStyle name="Note 5 2 3 3 2 2 2" xfId="1773"/>
    <cellStyle name="Note 5 2 3 3 2 2 3" xfId="2189"/>
    <cellStyle name="Note 5 2 3 3 2 3" xfId="1467"/>
    <cellStyle name="Note 5 2 3 3 2 4" xfId="1923"/>
    <cellStyle name="Note 5 2 3 3 3" xfId="952"/>
    <cellStyle name="Note 5 2 3 3 3 2" xfId="1661"/>
    <cellStyle name="Note 5 2 3 3 3 3" xfId="2077"/>
    <cellStyle name="Note 5 2 3 3 4" xfId="1336"/>
    <cellStyle name="Note 5 2 3 3 5" xfId="1167"/>
    <cellStyle name="Note 5 2 3 4" xfId="531"/>
    <cellStyle name="Note 5 2 3 4 2" xfId="697"/>
    <cellStyle name="Note 5 2 3 4 2 2" xfId="1075"/>
    <cellStyle name="Note 5 2 3 4 2 2 2" xfId="1784"/>
    <cellStyle name="Note 5 2 3 4 2 2 3" xfId="2200"/>
    <cellStyle name="Note 5 2 3 4 2 3" xfId="1478"/>
    <cellStyle name="Note 5 2 3 4 2 4" xfId="1934"/>
    <cellStyle name="Note 5 2 3 4 3" xfId="963"/>
    <cellStyle name="Note 5 2 3 4 3 2" xfId="1672"/>
    <cellStyle name="Note 5 2 3 4 3 3" xfId="2088"/>
    <cellStyle name="Note 5 2 3 4 4" xfId="1347"/>
    <cellStyle name="Note 5 2 3 4 5" xfId="1236"/>
    <cellStyle name="Note 5 2 3 5" xfId="615"/>
    <cellStyle name="Note 5 2 3 5 2" xfId="994"/>
    <cellStyle name="Note 5 2 3 5 2 2" xfId="1703"/>
    <cellStyle name="Note 5 2 3 5 2 3" xfId="2119"/>
    <cellStyle name="Note 5 2 3 5 3" xfId="1397"/>
    <cellStyle name="Note 5 2 3 5 4" xfId="1853"/>
    <cellStyle name="Note 5 2 3 6" xfId="875"/>
    <cellStyle name="Note 5 2 3 6 2" xfId="1584"/>
    <cellStyle name="Note 5 2 3 6 3" xfId="2000"/>
    <cellStyle name="Note 5 2 3 7" xfId="1255"/>
    <cellStyle name="Note 5 2 3 8" xfId="1184"/>
    <cellStyle name="Note 5 2 4" xfId="460"/>
    <cellStyle name="Note 5 2 4 2" xfId="896"/>
    <cellStyle name="Note 5 2 4 2 2" xfId="1605"/>
    <cellStyle name="Note 5 2 4 2 3" xfId="2021"/>
    <cellStyle name="Note 5 2 4 3" xfId="1277"/>
    <cellStyle name="Note 5 2 4 4" xfId="1226"/>
    <cellStyle name="Note 5 2 5" xfId="595"/>
    <cellStyle name="Note 5 2 5 2" xfId="974"/>
    <cellStyle name="Note 5 2 5 2 2" xfId="1683"/>
    <cellStyle name="Note 5 2 5 2 3" xfId="2099"/>
    <cellStyle name="Note 5 2 5 3" xfId="1377"/>
    <cellStyle name="Note 5 2 5 4" xfId="1833"/>
    <cellStyle name="Note 5 2 6" xfId="754"/>
    <cellStyle name="Note 5 2 6 2" xfId="1087"/>
    <cellStyle name="Note 5 2 6 2 2" xfId="1795"/>
    <cellStyle name="Note 5 2 6 2 3" xfId="2211"/>
    <cellStyle name="Note 5 2 6 3" xfId="1507"/>
    <cellStyle name="Note 5 2 6 4" xfId="1945"/>
    <cellStyle name="Note 5 2 7" xfId="768"/>
    <cellStyle name="Note 5 2 7 2" xfId="1098"/>
    <cellStyle name="Note 5 2 7 2 2" xfId="1806"/>
    <cellStyle name="Note 5 2 7 2 3" xfId="2222"/>
    <cellStyle name="Note 5 2 7 3" xfId="1518"/>
    <cellStyle name="Note 5 2 7 4" xfId="1956"/>
    <cellStyle name="Note 5 2 8" xfId="840"/>
    <cellStyle name="Note 5 2 8 2" xfId="1110"/>
    <cellStyle name="Note 5 2 8 2 2" xfId="1817"/>
    <cellStyle name="Note 5 2 8 2 3" xfId="2233"/>
    <cellStyle name="Note 5 2 8 3" xfId="1551"/>
    <cellStyle name="Note 5 2 8 4" xfId="1967"/>
    <cellStyle name="Note 5 2 9" xfId="851"/>
    <cellStyle name="Note 5 2 9 2" xfId="1560"/>
    <cellStyle name="Note 5 2 9 3" xfId="1976"/>
    <cellStyle name="Note 5 3" xfId="367"/>
    <cellStyle name="Note 5 3 2" xfId="484"/>
    <cellStyle name="Note 5 3 2 2" xfId="650"/>
    <cellStyle name="Note 5 3 2 2 2" xfId="1028"/>
    <cellStyle name="Note 5 3 2 2 2 2" xfId="1737"/>
    <cellStyle name="Note 5 3 2 2 2 3" xfId="2153"/>
    <cellStyle name="Note 5 3 2 2 3" xfId="1431"/>
    <cellStyle name="Note 5 3 2 2 4" xfId="1887"/>
    <cellStyle name="Note 5 3 2 3" xfId="916"/>
    <cellStyle name="Note 5 3 2 3 2" xfId="1625"/>
    <cellStyle name="Note 5 3 2 3 3" xfId="2041"/>
    <cellStyle name="Note 5 3 2 4" xfId="1300"/>
    <cellStyle name="Note 5 3 2 5" xfId="1359"/>
    <cellStyle name="Note 5 3 3" xfId="492"/>
    <cellStyle name="Note 5 3 3 2" xfId="658"/>
    <cellStyle name="Note 5 3 3 2 2" xfId="1036"/>
    <cellStyle name="Note 5 3 3 2 2 2" xfId="1745"/>
    <cellStyle name="Note 5 3 3 2 2 3" xfId="2161"/>
    <cellStyle name="Note 5 3 3 2 3" xfId="1439"/>
    <cellStyle name="Note 5 3 3 2 4" xfId="1895"/>
    <cellStyle name="Note 5 3 3 3" xfId="924"/>
    <cellStyle name="Note 5 3 3 3 2" xfId="1633"/>
    <cellStyle name="Note 5 3 3 3 3" xfId="2049"/>
    <cellStyle name="Note 5 3 3 4" xfId="1308"/>
    <cellStyle name="Note 5 3 3 5" xfId="1530"/>
    <cellStyle name="Note 5 3 4" xfId="464"/>
    <cellStyle name="Note 5 3 4 2" xfId="633"/>
    <cellStyle name="Note 5 3 4 2 2" xfId="1011"/>
    <cellStyle name="Note 5 3 4 2 2 2" xfId="1720"/>
    <cellStyle name="Note 5 3 4 2 2 3" xfId="2136"/>
    <cellStyle name="Note 5 3 4 2 3" xfId="1414"/>
    <cellStyle name="Note 5 3 4 2 4" xfId="1870"/>
    <cellStyle name="Note 5 3 4 3" xfId="899"/>
    <cellStyle name="Note 5 3 4 3 2" xfId="1608"/>
    <cellStyle name="Note 5 3 4 3 3" xfId="2024"/>
    <cellStyle name="Note 5 3 4 4" xfId="1280"/>
    <cellStyle name="Note 5 3 4 5" xfId="1362"/>
    <cellStyle name="Note 5 3 5" xfId="508"/>
    <cellStyle name="Note 5 3 5 2" xfId="674"/>
    <cellStyle name="Note 5 3 5 2 2" xfId="1052"/>
    <cellStyle name="Note 5 3 5 2 2 2" xfId="1761"/>
    <cellStyle name="Note 5 3 5 2 2 3" xfId="2177"/>
    <cellStyle name="Note 5 3 5 2 3" xfId="1455"/>
    <cellStyle name="Note 5 3 5 2 4" xfId="1911"/>
    <cellStyle name="Note 5 3 5 3" xfId="940"/>
    <cellStyle name="Note 5 3 5 3 2" xfId="1649"/>
    <cellStyle name="Note 5 3 5 3 3" xfId="2065"/>
    <cellStyle name="Note 5 3 5 4" xfId="1324"/>
    <cellStyle name="Note 5 3 5 5" xfId="1485"/>
    <cellStyle name="Note 5 3 6" xfId="605"/>
    <cellStyle name="Note 5 3 6 2" xfId="984"/>
    <cellStyle name="Note 5 3 6 2 2" xfId="1693"/>
    <cellStyle name="Note 5 3 6 2 3" xfId="2109"/>
    <cellStyle name="Note 5 3 6 3" xfId="1387"/>
    <cellStyle name="Note 5 3 6 4" xfId="1843"/>
    <cellStyle name="Note 5 3 7" xfId="861"/>
    <cellStyle name="Note 5 3 7 2" xfId="1570"/>
    <cellStyle name="Note 5 3 7 3" xfId="1986"/>
    <cellStyle name="Note 5 3 8" xfId="1220"/>
    <cellStyle name="Note 5 3 9" xfId="1540"/>
    <cellStyle name="Note 5 4" xfId="434"/>
    <cellStyle name="Note 5 4 2" xfId="500"/>
    <cellStyle name="Note 5 4 2 2" xfId="666"/>
    <cellStyle name="Note 5 4 2 2 2" xfId="1044"/>
    <cellStyle name="Note 5 4 2 2 2 2" xfId="1753"/>
    <cellStyle name="Note 5 4 2 2 2 3" xfId="2169"/>
    <cellStyle name="Note 5 4 2 2 3" xfId="1447"/>
    <cellStyle name="Note 5 4 2 2 4" xfId="1903"/>
    <cellStyle name="Note 5 4 2 3" xfId="932"/>
    <cellStyle name="Note 5 4 2 3 2" xfId="1641"/>
    <cellStyle name="Note 5 4 2 3 3" xfId="2057"/>
    <cellStyle name="Note 5 4 2 4" xfId="1316"/>
    <cellStyle name="Note 5 4 2 5" xfId="1171"/>
    <cellStyle name="Note 5 4 3" xfId="517"/>
    <cellStyle name="Note 5 4 3 2" xfId="683"/>
    <cellStyle name="Note 5 4 3 2 2" xfId="1061"/>
    <cellStyle name="Note 5 4 3 2 2 2" xfId="1770"/>
    <cellStyle name="Note 5 4 3 2 2 3" xfId="2186"/>
    <cellStyle name="Note 5 4 3 2 3" xfId="1464"/>
    <cellStyle name="Note 5 4 3 2 4" xfId="1920"/>
    <cellStyle name="Note 5 4 3 3" xfId="949"/>
    <cellStyle name="Note 5 4 3 3 2" xfId="1658"/>
    <cellStyle name="Note 5 4 3 3 3" xfId="2074"/>
    <cellStyle name="Note 5 4 3 4" xfId="1333"/>
    <cellStyle name="Note 5 4 3 5" xfId="1525"/>
    <cellStyle name="Note 5 4 4" xfId="528"/>
    <cellStyle name="Note 5 4 4 2" xfId="694"/>
    <cellStyle name="Note 5 4 4 2 2" xfId="1072"/>
    <cellStyle name="Note 5 4 4 2 2 2" xfId="1781"/>
    <cellStyle name="Note 5 4 4 2 2 3" xfId="2197"/>
    <cellStyle name="Note 5 4 4 2 3" xfId="1475"/>
    <cellStyle name="Note 5 4 4 2 4" xfId="1931"/>
    <cellStyle name="Note 5 4 4 3" xfId="960"/>
    <cellStyle name="Note 5 4 4 3 2" xfId="1669"/>
    <cellStyle name="Note 5 4 4 3 3" xfId="2085"/>
    <cellStyle name="Note 5 4 4 4" xfId="1344"/>
    <cellStyle name="Note 5 4 4 5" xfId="1481"/>
    <cellStyle name="Note 5 4 5" xfId="614"/>
    <cellStyle name="Note 5 4 5 2" xfId="993"/>
    <cellStyle name="Note 5 4 5 2 2" xfId="1702"/>
    <cellStyle name="Note 5 4 5 2 3" xfId="2118"/>
    <cellStyle name="Note 5 4 5 3" xfId="1396"/>
    <cellStyle name="Note 5 4 5 4" xfId="1852"/>
    <cellStyle name="Note 5 4 6" xfId="872"/>
    <cellStyle name="Note 5 4 6 2" xfId="1581"/>
    <cellStyle name="Note 5 4 6 3" xfId="1997"/>
    <cellStyle name="Note 5 4 7" xfId="1252"/>
    <cellStyle name="Note 5 4 8" xfId="1212"/>
    <cellStyle name="Note 5 5" xfId="457"/>
    <cellStyle name="Note 5 5 2" xfId="893"/>
    <cellStyle name="Note 5 5 2 2" xfId="1602"/>
    <cellStyle name="Note 5 5 2 3" xfId="2018"/>
    <cellStyle name="Note 5 5 3" xfId="1274"/>
    <cellStyle name="Note 5 5 4" xfId="1495"/>
    <cellStyle name="Note 5 6" xfId="588"/>
    <cellStyle name="Note 5 6 2" xfId="971"/>
    <cellStyle name="Note 5 6 2 2" xfId="1680"/>
    <cellStyle name="Note 5 6 2 3" xfId="2096"/>
    <cellStyle name="Note 5 6 3" xfId="1374"/>
    <cellStyle name="Note 5 6 4" xfId="1830"/>
    <cellStyle name="Note 5 7" xfId="747"/>
    <cellStyle name="Note 5 7 2" xfId="1084"/>
    <cellStyle name="Note 5 7 2 2" xfId="1792"/>
    <cellStyle name="Note 5 7 2 3" xfId="2208"/>
    <cellStyle name="Note 5 7 3" xfId="1504"/>
    <cellStyle name="Note 5 7 4" xfId="1942"/>
    <cellStyle name="Note 5 8" xfId="764"/>
    <cellStyle name="Note 5 8 2" xfId="1095"/>
    <cellStyle name="Note 5 8 2 2" xfId="1803"/>
    <cellStyle name="Note 5 8 2 3" xfId="2219"/>
    <cellStyle name="Note 5 8 3" xfId="1515"/>
    <cellStyle name="Note 5 8 4" xfId="1953"/>
    <cellStyle name="Note 5 9" xfId="833"/>
    <cellStyle name="Note 5 9 2" xfId="1107"/>
    <cellStyle name="Note 5 9 2 2" xfId="1814"/>
    <cellStyle name="Note 5 9 2 3" xfId="2230"/>
    <cellStyle name="Note 5 9 3" xfId="1548"/>
    <cellStyle name="Note 5 9 4" xfId="1964"/>
    <cellStyle name="Note 6" xfId="175"/>
    <cellStyle name="Note 6 10" xfId="2917"/>
    <cellStyle name="Note 6 2" xfId="217"/>
    <cellStyle name="Note 6 2 2" xfId="1820"/>
    <cellStyle name="Note 6 2 3" xfId="2340"/>
    <cellStyle name="Note 6 2 3 2" xfId="2560"/>
    <cellStyle name="Note 6 2 3 2 2" xfId="3225"/>
    <cellStyle name="Note 6 2 3 3" xfId="2762"/>
    <cellStyle name="Note 6 2 3 3 2" xfId="3427"/>
    <cellStyle name="Note 6 2 3 4" xfId="3023"/>
    <cellStyle name="Note 6 2 4" xfId="2434"/>
    <cellStyle name="Note 6 2 4 2" xfId="2636"/>
    <cellStyle name="Note 6 2 4 2 2" xfId="3301"/>
    <cellStyle name="Note 6 2 4 3" xfId="2838"/>
    <cellStyle name="Note 6 2 4 3 2" xfId="3503"/>
    <cellStyle name="Note 6 2 4 4" xfId="3099"/>
    <cellStyle name="Note 6 2 5" xfId="2482"/>
    <cellStyle name="Note 6 2 5 2" xfId="3147"/>
    <cellStyle name="Note 6 2 6" xfId="2684"/>
    <cellStyle name="Note 6 2 6 2" xfId="3349"/>
    <cellStyle name="Note 6 2 7" xfId="2911"/>
    <cellStyle name="Note 6 2 8" xfId="2945"/>
    <cellStyle name="Note 6 3" xfId="2236"/>
    <cellStyle name="Note 6 4" xfId="1116"/>
    <cellStyle name="Note 6 5" xfId="2312"/>
    <cellStyle name="Note 6 5 2" xfId="2532"/>
    <cellStyle name="Note 6 5 2 2" xfId="3197"/>
    <cellStyle name="Note 6 5 3" xfId="2734"/>
    <cellStyle name="Note 6 5 3 2" xfId="3399"/>
    <cellStyle name="Note 6 5 4" xfId="2995"/>
    <cellStyle name="Note 6 6" xfId="2406"/>
    <cellStyle name="Note 6 6 2" xfId="2608"/>
    <cellStyle name="Note 6 6 2 2" xfId="3273"/>
    <cellStyle name="Note 6 6 3" xfId="2810"/>
    <cellStyle name="Note 6 6 3 2" xfId="3475"/>
    <cellStyle name="Note 6 6 4" xfId="3071"/>
    <cellStyle name="Note 6 7" xfId="2454"/>
    <cellStyle name="Note 6 7 2" xfId="3119"/>
    <cellStyle name="Note 6 8" xfId="2656"/>
    <cellStyle name="Note 6 8 2" xfId="3321"/>
    <cellStyle name="Note 6 9" xfId="2910"/>
    <cellStyle name="Note 7" xfId="203"/>
    <cellStyle name="Note 7 2" xfId="1156"/>
    <cellStyle name="Note 7 3" xfId="2326"/>
    <cellStyle name="Note 7 3 2" xfId="2546"/>
    <cellStyle name="Note 7 3 2 2" xfId="3211"/>
    <cellStyle name="Note 7 3 3" xfId="2748"/>
    <cellStyle name="Note 7 3 3 2" xfId="3413"/>
    <cellStyle name="Note 7 3 4" xfId="3009"/>
    <cellStyle name="Note 7 4" xfId="2420"/>
    <cellStyle name="Note 7 4 2" xfId="2622"/>
    <cellStyle name="Note 7 4 2 2" xfId="3287"/>
    <cellStyle name="Note 7 4 3" xfId="2824"/>
    <cellStyle name="Note 7 4 3 2" xfId="3489"/>
    <cellStyle name="Note 7 4 4" xfId="3085"/>
    <cellStyle name="Note 7 5" xfId="2468"/>
    <cellStyle name="Note 7 5 2" xfId="3133"/>
    <cellStyle name="Note 7 6" xfId="2670"/>
    <cellStyle name="Note 7 6 2" xfId="3335"/>
    <cellStyle name="Note 7 7" xfId="2912"/>
    <cellStyle name="Note 7 8" xfId="2931"/>
    <cellStyle name="Note 8" xfId="2240"/>
    <cellStyle name="Note 8 2" xfId="2361"/>
    <cellStyle name="Note 8 2 2" xfId="2580"/>
    <cellStyle name="Note 8 2 2 2" xfId="3245"/>
    <cellStyle name="Note 8 2 3" xfId="2782"/>
    <cellStyle name="Note 8 2 3 2" xfId="3447"/>
    <cellStyle name="Note 8 2 4" xfId="3043"/>
    <cellStyle name="Note 8 3" xfId="2502"/>
    <cellStyle name="Note 8 3 2" xfId="3167"/>
    <cellStyle name="Note 8 4" xfId="2704"/>
    <cellStyle name="Note 8 4 2" xfId="3369"/>
    <cellStyle name="Note 8 5" xfId="2965"/>
    <cellStyle name="Note 9" xfId="2254"/>
    <cellStyle name="Note 9 2" xfId="2392"/>
    <cellStyle name="Note 9 2 2" xfId="2594"/>
    <cellStyle name="Note 9 2 2 2" xfId="3259"/>
    <cellStyle name="Note 9 2 3" xfId="2796"/>
    <cellStyle name="Note 9 2 3 2" xfId="3461"/>
    <cellStyle name="Note 9 2 4" xfId="3057"/>
    <cellStyle name="Note 9 3" xfId="2516"/>
    <cellStyle name="Note 9 3 2" xfId="3181"/>
    <cellStyle name="Note 9 4" xfId="2718"/>
    <cellStyle name="Note 9 4 2" xfId="3383"/>
    <cellStyle name="Note 9 5" xfId="2979"/>
    <cellStyle name="Output" xfId="42" builtinId="21" customBuiltin="1"/>
    <cellStyle name="Output 2" xfId="148"/>
    <cellStyle name="Output 2 10" xfId="1145"/>
    <cellStyle name="Output 2 11" xfId="1126"/>
    <cellStyle name="Output 2 12" xfId="1202"/>
    <cellStyle name="Output 2 13" xfId="1521"/>
    <cellStyle name="Output 2 14" xfId="317"/>
    <cellStyle name="Output 2 2" xfId="368"/>
    <cellStyle name="Output 2 2 2" xfId="485"/>
    <cellStyle name="Output 2 2 2 2" xfId="651"/>
    <cellStyle name="Output 2 2 2 2 2" xfId="1029"/>
    <cellStyle name="Output 2 2 2 2 2 2" xfId="1738"/>
    <cellStyle name="Output 2 2 2 2 2 3" xfId="2154"/>
    <cellStyle name="Output 2 2 2 2 3" xfId="1432"/>
    <cellStyle name="Output 2 2 2 2 4" xfId="1888"/>
    <cellStyle name="Output 2 2 2 3" xfId="917"/>
    <cellStyle name="Output 2 2 2 3 2" xfId="1626"/>
    <cellStyle name="Output 2 2 2 3 3" xfId="2042"/>
    <cellStyle name="Output 2 2 2 4" xfId="1301"/>
    <cellStyle name="Output 2 2 2 5" xfId="1174"/>
    <cellStyle name="Output 2 2 3" xfId="441"/>
    <cellStyle name="Output 2 2 3 2" xfId="618"/>
    <cellStyle name="Output 2 2 3 2 2" xfId="996"/>
    <cellStyle name="Output 2 2 3 2 2 2" xfId="1705"/>
    <cellStyle name="Output 2 2 3 2 2 3" xfId="2121"/>
    <cellStyle name="Output 2 2 3 2 3" xfId="1399"/>
    <cellStyle name="Output 2 2 3 2 4" xfId="1855"/>
    <cellStyle name="Output 2 2 3 3" xfId="877"/>
    <cellStyle name="Output 2 2 3 3 2" xfId="1586"/>
    <cellStyle name="Output 2 2 3 3 3" xfId="2002"/>
    <cellStyle name="Output 2 2 3 4" xfId="1258"/>
    <cellStyle name="Output 2 2 3 5" xfId="1348"/>
    <cellStyle name="Output 2 2 4" xfId="444"/>
    <cellStyle name="Output 2 2 4 2" xfId="621"/>
    <cellStyle name="Output 2 2 4 2 2" xfId="999"/>
    <cellStyle name="Output 2 2 4 2 2 2" xfId="1708"/>
    <cellStyle name="Output 2 2 4 2 2 3" xfId="2124"/>
    <cellStyle name="Output 2 2 4 2 3" xfId="1402"/>
    <cellStyle name="Output 2 2 4 2 4" xfId="1858"/>
    <cellStyle name="Output 2 2 4 3" xfId="880"/>
    <cellStyle name="Output 2 2 4 3 2" xfId="1589"/>
    <cellStyle name="Output 2 2 4 3 3" xfId="2005"/>
    <cellStyle name="Output 2 2 4 4" xfId="1261"/>
    <cellStyle name="Output 2 2 4 5" xfId="1286"/>
    <cellStyle name="Output 2 2 5" xfId="474"/>
    <cellStyle name="Output 2 2 5 2" xfId="640"/>
    <cellStyle name="Output 2 2 5 2 2" xfId="1018"/>
    <cellStyle name="Output 2 2 5 2 2 2" xfId="1727"/>
    <cellStyle name="Output 2 2 5 2 2 3" xfId="2143"/>
    <cellStyle name="Output 2 2 5 2 3" xfId="1421"/>
    <cellStyle name="Output 2 2 5 2 4" xfId="1877"/>
    <cellStyle name="Output 2 2 5 3" xfId="906"/>
    <cellStyle name="Output 2 2 5 3 2" xfId="1615"/>
    <cellStyle name="Output 2 2 5 3 3" xfId="2031"/>
    <cellStyle name="Output 2 2 5 4" xfId="1290"/>
    <cellStyle name="Output 2 2 5 5" xfId="1361"/>
    <cellStyle name="Output 2 2 6" xfId="862"/>
    <cellStyle name="Output 2 2 6 2" xfId="1571"/>
    <cellStyle name="Output 2 2 6 3" xfId="1987"/>
    <cellStyle name="Output 2 2 7" xfId="1221"/>
    <cellStyle name="Output 2 2 8" xfId="1496"/>
    <cellStyle name="Output 2 3" xfId="435"/>
    <cellStyle name="Output 2 3 2" xfId="501"/>
    <cellStyle name="Output 2 3 2 2" xfId="667"/>
    <cellStyle name="Output 2 3 2 2 2" xfId="1045"/>
    <cellStyle name="Output 2 3 2 2 2 2" xfId="1754"/>
    <cellStyle name="Output 2 3 2 2 2 3" xfId="2170"/>
    <cellStyle name="Output 2 3 2 2 3" xfId="1448"/>
    <cellStyle name="Output 2 3 2 2 4" xfId="1904"/>
    <cellStyle name="Output 2 3 2 3" xfId="933"/>
    <cellStyle name="Output 2 3 2 3 2" xfId="1642"/>
    <cellStyle name="Output 2 3 2 3 3" xfId="2058"/>
    <cellStyle name="Output 2 3 2 4" xfId="1317"/>
    <cellStyle name="Output 2 3 2 5" xfId="1237"/>
    <cellStyle name="Output 2 3 3" xfId="518"/>
    <cellStyle name="Output 2 3 3 2" xfId="684"/>
    <cellStyle name="Output 2 3 3 2 2" xfId="1062"/>
    <cellStyle name="Output 2 3 3 2 2 2" xfId="1771"/>
    <cellStyle name="Output 2 3 3 2 2 3" xfId="2187"/>
    <cellStyle name="Output 2 3 3 2 3" xfId="1465"/>
    <cellStyle name="Output 2 3 3 2 4" xfId="1921"/>
    <cellStyle name="Output 2 3 3 3" xfId="950"/>
    <cellStyle name="Output 2 3 3 3 2" xfId="1659"/>
    <cellStyle name="Output 2 3 3 3 3" xfId="2075"/>
    <cellStyle name="Output 2 3 3 4" xfId="1334"/>
    <cellStyle name="Output 2 3 3 5" xfId="1483"/>
    <cellStyle name="Output 2 3 4" xfId="529"/>
    <cellStyle name="Output 2 3 4 2" xfId="695"/>
    <cellStyle name="Output 2 3 4 2 2" xfId="1073"/>
    <cellStyle name="Output 2 3 4 2 2 2" xfId="1782"/>
    <cellStyle name="Output 2 3 4 2 2 3" xfId="2198"/>
    <cellStyle name="Output 2 3 4 2 3" xfId="1476"/>
    <cellStyle name="Output 2 3 4 2 4" xfId="1932"/>
    <cellStyle name="Output 2 3 4 3" xfId="961"/>
    <cellStyle name="Output 2 3 4 3 2" xfId="1670"/>
    <cellStyle name="Output 2 3 4 3 3" xfId="2086"/>
    <cellStyle name="Output 2 3 4 4" xfId="1345"/>
    <cellStyle name="Output 2 3 4 5" xfId="1350"/>
    <cellStyle name="Output 2 3 5" xfId="873"/>
    <cellStyle name="Output 2 3 5 2" xfId="1582"/>
    <cellStyle name="Output 2 3 5 3" xfId="1998"/>
    <cellStyle name="Output 2 3 6" xfId="1253"/>
    <cellStyle name="Output 2 3 7" xfId="1185"/>
    <cellStyle name="Output 2 4" xfId="458"/>
    <cellStyle name="Output 2 4 2" xfId="629"/>
    <cellStyle name="Output 2 4 2 2" xfId="1007"/>
    <cellStyle name="Output 2 4 2 2 2" xfId="1716"/>
    <cellStyle name="Output 2 4 2 2 3" xfId="2132"/>
    <cellStyle name="Output 2 4 2 3" xfId="1410"/>
    <cellStyle name="Output 2 4 2 4" xfId="1866"/>
    <cellStyle name="Output 2 4 3" xfId="894"/>
    <cellStyle name="Output 2 4 3 2" xfId="1603"/>
    <cellStyle name="Output 2 4 3 3" xfId="2019"/>
    <cellStyle name="Output 2 4 4" xfId="1275"/>
    <cellStyle name="Output 2 4 5" xfId="1364"/>
    <cellStyle name="Output 2 5" xfId="589"/>
    <cellStyle name="Output 2 5 2" xfId="972"/>
    <cellStyle name="Output 2 5 2 2" xfId="1681"/>
    <cellStyle name="Output 2 5 2 3" xfId="2097"/>
    <cellStyle name="Output 2 5 3" xfId="1375"/>
    <cellStyle name="Output 2 5 4" xfId="1831"/>
    <cellStyle name="Output 2 6" xfId="748"/>
    <cellStyle name="Output 2 6 2" xfId="1085"/>
    <cellStyle name="Output 2 6 2 2" xfId="1793"/>
    <cellStyle name="Output 2 6 2 3" xfId="2209"/>
    <cellStyle name="Output 2 6 3" xfId="1505"/>
    <cellStyle name="Output 2 6 4" xfId="1943"/>
    <cellStyle name="Output 2 7" xfId="765"/>
    <cellStyle name="Output 2 7 2" xfId="1096"/>
    <cellStyle name="Output 2 7 2 2" xfId="1804"/>
    <cellStyle name="Output 2 7 2 3" xfId="2220"/>
    <cellStyle name="Output 2 7 3" xfId="1516"/>
    <cellStyle name="Output 2 7 4" xfId="1954"/>
    <cellStyle name="Output 2 8" xfId="834"/>
    <cellStyle name="Output 2 8 2" xfId="1108"/>
    <cellStyle name="Output 2 8 2 2" xfId="1815"/>
    <cellStyle name="Output 2 8 2 3" xfId="2231"/>
    <cellStyle name="Output 2 8 3" xfId="1549"/>
    <cellStyle name="Output 2 8 4" xfId="1965"/>
    <cellStyle name="Output 2 9" xfId="852"/>
    <cellStyle name="Output 2 9 2" xfId="1561"/>
    <cellStyle name="Output 2 9 3" xfId="1977"/>
    <cellStyle name="Output 3" xfId="170"/>
    <cellStyle name="Output 3 2" xfId="381"/>
    <cellStyle name="Output 4" xfId="1117"/>
    <cellStyle name="Output 4 2" xfId="1821"/>
    <cellStyle name="Output 4 3" xfId="2237"/>
    <cellStyle name="Output 5" xfId="1157"/>
    <cellStyle name="Output 6" xfId="2280"/>
    <cellStyle name="Percent" xfId="7" builtinId="5"/>
    <cellStyle name="Percent 10" xfId="2271"/>
    <cellStyle name="Percent 2" xfId="8"/>
    <cellStyle name="Percent 2 2" xfId="9"/>
    <cellStyle name="Percent 2 2 2" xfId="16"/>
    <cellStyle name="Percent 2 2 2 2" xfId="334"/>
    <cellStyle name="Percent 2 2 3" xfId="327"/>
    <cellStyle name="Percent 2 3" xfId="15"/>
    <cellStyle name="Percent 2 3 2" xfId="333"/>
    <cellStyle name="Percent 2 4" xfId="326"/>
    <cellStyle name="Percent 2 5" xfId="1120"/>
    <cellStyle name="Percent 2 5 2" xfId="2913"/>
    <cellStyle name="Percent 3" xfId="11"/>
    <cellStyle name="Percent 3 2" xfId="18"/>
    <cellStyle name="Percent 3 2 2" xfId="336"/>
    <cellStyle name="Percent 3 3" xfId="329"/>
    <cellStyle name="Percent 4" xfId="149"/>
    <cellStyle name="Percent 4 2" xfId="369"/>
    <cellStyle name="Percent 5" xfId="150"/>
    <cellStyle name="Percent 6" xfId="151"/>
    <cellStyle name="Percent 7" xfId="152"/>
    <cellStyle name="Percent 8" xfId="325"/>
    <cellStyle name="Percent 9" xfId="1125"/>
    <cellStyle name="Percent 9 2" xfId="1827"/>
    <cellStyle name="Percent 9 2 2" xfId="2358"/>
    <cellStyle name="Percent 9 2 2 2" xfId="2578"/>
    <cellStyle name="Percent 9 2 2 2 2" xfId="3243"/>
    <cellStyle name="Percent 9 2 2 3" xfId="2780"/>
    <cellStyle name="Percent 9 2 2 3 2" xfId="3445"/>
    <cellStyle name="Percent 9 2 2 4" xfId="3041"/>
    <cellStyle name="Percent 9 2 3" xfId="2452"/>
    <cellStyle name="Percent 9 2 3 2" xfId="2654"/>
    <cellStyle name="Percent 9 2 3 2 2" xfId="3319"/>
    <cellStyle name="Percent 9 2 3 3" xfId="2856"/>
    <cellStyle name="Percent 9 2 3 3 2" xfId="3521"/>
    <cellStyle name="Percent 9 2 3 4" xfId="3117"/>
    <cellStyle name="Percent 9 2 4" xfId="2500"/>
    <cellStyle name="Percent 9 2 4 2" xfId="3165"/>
    <cellStyle name="Percent 9 2 5" xfId="2702"/>
    <cellStyle name="Percent 9 2 5 2" xfId="3367"/>
    <cellStyle name="Percent 9 2 6" xfId="2915"/>
    <cellStyle name="Percent 9 2 7" xfId="2963"/>
    <cellStyle name="Percent 9 3" xfId="2355"/>
    <cellStyle name="Percent 9 3 2" xfId="2575"/>
    <cellStyle name="Percent 9 3 2 2" xfId="3240"/>
    <cellStyle name="Percent 9 3 3" xfId="2777"/>
    <cellStyle name="Percent 9 3 3 2" xfId="3442"/>
    <cellStyle name="Percent 9 3 4" xfId="3038"/>
    <cellStyle name="Percent 9 4" xfId="2449"/>
    <cellStyle name="Percent 9 4 2" xfId="2651"/>
    <cellStyle name="Percent 9 4 2 2" xfId="3316"/>
    <cellStyle name="Percent 9 4 3" xfId="2853"/>
    <cellStyle name="Percent 9 4 3 2" xfId="3518"/>
    <cellStyle name="Percent 9 4 4" xfId="3114"/>
    <cellStyle name="Percent 9 5" xfId="2497"/>
    <cellStyle name="Percent 9 5 2" xfId="3162"/>
    <cellStyle name="Percent 9 6" xfId="2699"/>
    <cellStyle name="Percent 9 6 2" xfId="3364"/>
    <cellStyle name="Percent 9 7" xfId="2914"/>
    <cellStyle name="Percent 9 8" xfId="2960"/>
    <cellStyle name="Title" xfId="33" builtinId="15" customBuiltin="1"/>
    <cellStyle name="Title 2" xfId="153"/>
    <cellStyle name="Title 2 2" xfId="590"/>
    <cellStyle name="Title 2 3" xfId="749"/>
    <cellStyle name="Title 2 4" xfId="835"/>
    <cellStyle name="Title 2 5" xfId="318"/>
    <cellStyle name="Total" xfId="48" builtinId="25" customBuiltin="1"/>
    <cellStyle name="Total 2" xfId="154"/>
    <cellStyle name="Total 2 10" xfId="1146"/>
    <cellStyle name="Total 2 11" xfId="1147"/>
    <cellStyle name="Total 2 12" xfId="1204"/>
    <cellStyle name="Total 2 13" xfId="1367"/>
    <cellStyle name="Total 2 14" xfId="319"/>
    <cellStyle name="Total 2 2" xfId="370"/>
    <cellStyle name="Total 2 2 2" xfId="486"/>
    <cellStyle name="Total 2 2 2 2" xfId="652"/>
    <cellStyle name="Total 2 2 2 2 2" xfId="1030"/>
    <cellStyle name="Total 2 2 2 2 2 2" xfId="1739"/>
    <cellStyle name="Total 2 2 2 2 2 3" xfId="2155"/>
    <cellStyle name="Total 2 2 2 2 3" xfId="1433"/>
    <cellStyle name="Total 2 2 2 2 4" xfId="1889"/>
    <cellStyle name="Total 2 2 2 3" xfId="918"/>
    <cellStyle name="Total 2 2 2 3 2" xfId="1627"/>
    <cellStyle name="Total 2 2 2 3 3" xfId="2043"/>
    <cellStyle name="Total 2 2 2 4" xfId="1302"/>
    <cellStyle name="Total 2 2 2 5" xfId="1230"/>
    <cellStyle name="Total 2 2 3" xfId="450"/>
    <cellStyle name="Total 2 2 3 2" xfId="627"/>
    <cellStyle name="Total 2 2 3 2 2" xfId="1005"/>
    <cellStyle name="Total 2 2 3 2 2 2" xfId="1714"/>
    <cellStyle name="Total 2 2 3 2 2 3" xfId="2130"/>
    <cellStyle name="Total 2 2 3 2 3" xfId="1408"/>
    <cellStyle name="Total 2 2 3 2 4" xfId="1864"/>
    <cellStyle name="Total 2 2 3 3" xfId="886"/>
    <cellStyle name="Total 2 2 3 3 2" xfId="1595"/>
    <cellStyle name="Total 2 2 3 3 3" xfId="2011"/>
    <cellStyle name="Total 2 2 3 4" xfId="1267"/>
    <cellStyle name="Total 2 2 3 5" xfId="1183"/>
    <cellStyle name="Total 2 2 4" xfId="443"/>
    <cellStyle name="Total 2 2 4 2" xfId="620"/>
    <cellStyle name="Total 2 2 4 2 2" xfId="998"/>
    <cellStyle name="Total 2 2 4 2 2 2" xfId="1707"/>
    <cellStyle name="Total 2 2 4 2 2 3" xfId="2123"/>
    <cellStyle name="Total 2 2 4 2 3" xfId="1401"/>
    <cellStyle name="Total 2 2 4 2 4" xfId="1857"/>
    <cellStyle name="Total 2 2 4 3" xfId="879"/>
    <cellStyle name="Total 2 2 4 3 2" xfId="1588"/>
    <cellStyle name="Total 2 2 4 3 3" xfId="2004"/>
    <cellStyle name="Total 2 2 4 4" xfId="1260"/>
    <cellStyle name="Total 2 2 4 5" xfId="1287"/>
    <cellStyle name="Total 2 2 5" xfId="462"/>
    <cellStyle name="Total 2 2 5 2" xfId="632"/>
    <cellStyle name="Total 2 2 5 2 2" xfId="1010"/>
    <cellStyle name="Total 2 2 5 2 2 2" xfId="1719"/>
    <cellStyle name="Total 2 2 5 2 2 3" xfId="2135"/>
    <cellStyle name="Total 2 2 5 2 3" xfId="1413"/>
    <cellStyle name="Total 2 2 5 2 4" xfId="1869"/>
    <cellStyle name="Total 2 2 5 3" xfId="898"/>
    <cellStyle name="Total 2 2 5 3 2" xfId="1607"/>
    <cellStyle name="Total 2 2 5 3 3" xfId="2023"/>
    <cellStyle name="Total 2 2 5 4" xfId="1279"/>
    <cellStyle name="Total 2 2 5 5" xfId="1536"/>
    <cellStyle name="Total 2 2 6" xfId="863"/>
    <cellStyle name="Total 2 2 6 2" xfId="1572"/>
    <cellStyle name="Total 2 2 6 3" xfId="1988"/>
    <cellStyle name="Total 2 2 7" xfId="1222"/>
    <cellStyle name="Total 2 2 8" xfId="1188"/>
    <cellStyle name="Total 2 3" xfId="436"/>
    <cellStyle name="Total 2 3 2" xfId="502"/>
    <cellStyle name="Total 2 3 2 2" xfId="668"/>
    <cellStyle name="Total 2 3 2 2 2" xfId="1046"/>
    <cellStyle name="Total 2 3 2 2 2 2" xfId="1755"/>
    <cellStyle name="Total 2 3 2 2 2 3" xfId="2171"/>
    <cellStyle name="Total 2 3 2 2 3" xfId="1449"/>
    <cellStyle name="Total 2 3 2 2 4" xfId="1905"/>
    <cellStyle name="Total 2 3 2 3" xfId="934"/>
    <cellStyle name="Total 2 3 2 3 2" xfId="1643"/>
    <cellStyle name="Total 2 3 2 3 3" xfId="2059"/>
    <cellStyle name="Total 2 3 2 4" xfId="1318"/>
    <cellStyle name="Total 2 3 2 5" xfId="1528"/>
    <cellStyle name="Total 2 3 3" xfId="519"/>
    <cellStyle name="Total 2 3 3 2" xfId="685"/>
    <cellStyle name="Total 2 3 3 2 2" xfId="1063"/>
    <cellStyle name="Total 2 3 3 2 2 2" xfId="1772"/>
    <cellStyle name="Total 2 3 3 2 2 3" xfId="2188"/>
    <cellStyle name="Total 2 3 3 2 3" xfId="1466"/>
    <cellStyle name="Total 2 3 3 2 4" xfId="1922"/>
    <cellStyle name="Total 2 3 3 3" xfId="951"/>
    <cellStyle name="Total 2 3 3 3 2" xfId="1660"/>
    <cellStyle name="Total 2 3 3 3 3" xfId="2076"/>
    <cellStyle name="Total 2 3 3 4" xfId="1335"/>
    <cellStyle name="Total 2 3 3 5" xfId="1352"/>
    <cellStyle name="Total 2 3 4" xfId="530"/>
    <cellStyle name="Total 2 3 4 2" xfId="696"/>
    <cellStyle name="Total 2 3 4 2 2" xfId="1074"/>
    <cellStyle name="Total 2 3 4 2 2 2" xfId="1783"/>
    <cellStyle name="Total 2 3 4 2 2 3" xfId="2199"/>
    <cellStyle name="Total 2 3 4 2 3" xfId="1477"/>
    <cellStyle name="Total 2 3 4 2 4" xfId="1933"/>
    <cellStyle name="Total 2 3 4 3" xfId="962"/>
    <cellStyle name="Total 2 3 4 3 2" xfId="1671"/>
    <cellStyle name="Total 2 3 4 3 3" xfId="2087"/>
    <cellStyle name="Total 2 3 4 4" xfId="1346"/>
    <cellStyle name="Total 2 3 4 5" xfId="1165"/>
    <cellStyle name="Total 2 3 5" xfId="874"/>
    <cellStyle name="Total 2 3 5 2" xfId="1583"/>
    <cellStyle name="Total 2 3 5 3" xfId="1999"/>
    <cellStyle name="Total 2 3 6" xfId="1254"/>
    <cellStyle name="Total 2 3 7" xfId="1209"/>
    <cellStyle name="Total 2 4" xfId="459"/>
    <cellStyle name="Total 2 4 2" xfId="630"/>
    <cellStyle name="Total 2 4 2 2" xfId="1008"/>
    <cellStyle name="Total 2 4 2 2 2" xfId="1717"/>
    <cellStyle name="Total 2 4 2 2 3" xfId="2133"/>
    <cellStyle name="Total 2 4 2 3" xfId="1411"/>
    <cellStyle name="Total 2 4 2 4" xfId="1867"/>
    <cellStyle name="Total 2 4 3" xfId="895"/>
    <cellStyle name="Total 2 4 3 2" xfId="1604"/>
    <cellStyle name="Total 2 4 3 3" xfId="2020"/>
    <cellStyle name="Total 2 4 4" xfId="1276"/>
    <cellStyle name="Total 2 4 5" xfId="1179"/>
    <cellStyle name="Total 2 5" xfId="591"/>
    <cellStyle name="Total 2 5 2" xfId="973"/>
    <cellStyle name="Total 2 5 2 2" xfId="1682"/>
    <cellStyle name="Total 2 5 2 3" xfId="2098"/>
    <cellStyle name="Total 2 5 3" xfId="1376"/>
    <cellStyle name="Total 2 5 4" xfId="1832"/>
    <cellStyle name="Total 2 6" xfId="750"/>
    <cellStyle name="Total 2 6 2" xfId="1086"/>
    <cellStyle name="Total 2 6 2 2" xfId="1794"/>
    <cellStyle name="Total 2 6 2 3" xfId="2210"/>
    <cellStyle name="Total 2 6 3" xfId="1506"/>
    <cellStyle name="Total 2 6 4" xfId="1944"/>
    <cellStyle name="Total 2 7" xfId="767"/>
    <cellStyle name="Total 2 7 2" xfId="1097"/>
    <cellStyle name="Total 2 7 2 2" xfId="1805"/>
    <cellStyle name="Total 2 7 2 3" xfId="2221"/>
    <cellStyle name="Total 2 7 3" xfId="1517"/>
    <cellStyle name="Total 2 7 4" xfId="1955"/>
    <cellStyle name="Total 2 8" xfId="836"/>
    <cellStyle name="Total 2 8 2" xfId="1109"/>
    <cellStyle name="Total 2 8 2 2" xfId="1816"/>
    <cellStyle name="Total 2 8 2 3" xfId="2232"/>
    <cellStyle name="Total 2 8 3" xfId="1550"/>
    <cellStyle name="Total 2 8 4" xfId="1966"/>
    <cellStyle name="Total 2 9" xfId="853"/>
    <cellStyle name="Total 2 9 2" xfId="1562"/>
    <cellStyle name="Total 2 9 3" xfId="1978"/>
    <cellStyle name="Total 3" xfId="177"/>
    <cellStyle name="Total 3 2" xfId="387"/>
    <cellStyle name="Total 4" xfId="1118"/>
    <cellStyle name="Total 4 2" xfId="1822"/>
    <cellStyle name="Total 4 3" xfId="2238"/>
    <cellStyle name="Total 5" xfId="1159"/>
    <cellStyle name="Total 6" xfId="2286"/>
    <cellStyle name="Warning Text" xfId="46" builtinId="11" customBuiltin="1"/>
    <cellStyle name="Warning Text 2" xfId="155"/>
    <cellStyle name="Warning Text 2 2" xfId="592"/>
    <cellStyle name="Warning Text 2 3" xfId="751"/>
    <cellStyle name="Warning Text 2 4" xfId="837"/>
    <cellStyle name="Warning Text 2 5" xfId="320"/>
    <cellStyle name="Warning Text 3" xfId="174"/>
    <cellStyle name="Warning Text 3 2" xfId="385"/>
    <cellStyle name="Warning Text 4" xfId="2284"/>
  </cellStyles>
  <dxfs count="5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xdr:colOff>
      <xdr:row>0</xdr:row>
      <xdr:rowOff>109538</xdr:rowOff>
    </xdr:from>
    <xdr:to>
      <xdr:col>2</xdr:col>
      <xdr:colOff>154781</xdr:colOff>
      <xdr:row>3</xdr:row>
      <xdr:rowOff>96838</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 y="109538"/>
          <a:ext cx="2852738" cy="48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507206</xdr:colOff>
      <xdr:row>3</xdr:row>
      <xdr:rowOff>111125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5</xdr:col>
      <xdr:colOff>836083</xdr:colOff>
      <xdr:row>3</xdr:row>
      <xdr:rowOff>14024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2</xdr:col>
      <xdr:colOff>10582</xdr:colOff>
      <xdr:row>3</xdr:row>
      <xdr:rowOff>155576</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46</xdr:col>
      <xdr:colOff>0</xdr:colOff>
      <xdr:row>35</xdr:row>
      <xdr:rowOff>0</xdr:rowOff>
    </xdr:from>
    <xdr:to>
      <xdr:col>48</xdr:col>
      <xdr:colOff>85725</xdr:colOff>
      <xdr:row>36</xdr:row>
      <xdr:rowOff>0</xdr:rowOff>
    </xdr:to>
    <xdr:pic>
      <xdr:nvPicPr>
        <xdr:cNvPr id="3" name="mtgt_A.1001" descr="http://maps.gstatic.com/mapfiles/markers2/markerTransparent.png"/>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46</xdr:col>
      <xdr:colOff>0</xdr:colOff>
      <xdr:row>35</xdr:row>
      <xdr:rowOff>0</xdr:rowOff>
    </xdr:from>
    <xdr:to>
      <xdr:col>48</xdr:col>
      <xdr:colOff>85725</xdr:colOff>
      <xdr:row>36</xdr:row>
      <xdr:rowOff>0</xdr:rowOff>
    </xdr:to>
    <xdr:pic>
      <xdr:nvPicPr>
        <xdr:cNvPr id="7" name="mtgt_A.1001" descr="http://maps.gstatic.com/mapfiles/markers2/markerTransparent.png"/>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130969</xdr:colOff>
      <xdr:row>0</xdr:row>
      <xdr:rowOff>119063</xdr:rowOff>
    </xdr:from>
    <xdr:to>
      <xdr:col>1</xdr:col>
      <xdr:colOff>2809875</xdr:colOff>
      <xdr:row>3</xdr:row>
      <xdr:rowOff>92075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9" y="119063"/>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X90"/>
  <sheetViews>
    <sheetView zoomScaleNormal="100" workbookViewId="0">
      <selection activeCell="B36" sqref="B36"/>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43</v>
      </c>
    </row>
    <row r="6" spans="2:21" x14ac:dyDescent="0.2">
      <c r="C6" s="5"/>
    </row>
    <row r="13" spans="2:21" ht="28.5" customHeight="1" x14ac:dyDescent="0.4">
      <c r="D13" s="68"/>
      <c r="E13" s="69" t="s">
        <v>246</v>
      </c>
      <c r="F13" s="68"/>
      <c r="G13" s="68"/>
    </row>
    <row r="14" spans="2:21" x14ac:dyDescent="0.2">
      <c r="T14" s="16"/>
      <c r="U14" s="16"/>
    </row>
    <row r="15" spans="2:21" x14ac:dyDescent="0.2">
      <c r="T15" s="16"/>
      <c r="U15" s="16"/>
    </row>
    <row r="16" spans="2:21" ht="25.5" customHeight="1" x14ac:dyDescent="0.35">
      <c r="B16" s="1502" t="s">
        <v>44</v>
      </c>
      <c r="C16" s="1501"/>
      <c r="D16" s="1501"/>
      <c r="E16" s="1501"/>
      <c r="F16" s="1501"/>
      <c r="G16" s="1501"/>
      <c r="H16" s="1501"/>
      <c r="T16" s="16"/>
      <c r="U16" s="16"/>
    </row>
    <row r="17" spans="1:50" x14ac:dyDescent="0.2">
      <c r="T17" s="16"/>
      <c r="U17" s="16"/>
    </row>
    <row r="18" spans="1:50" ht="20.25" x14ac:dyDescent="0.3">
      <c r="E18" s="7" t="s">
        <v>335</v>
      </c>
      <c r="T18" s="16"/>
      <c r="U18" s="16"/>
    </row>
    <row r="19" spans="1:50" ht="18" customHeight="1" x14ac:dyDescent="0.2">
      <c r="B19" t="s">
        <v>43</v>
      </c>
      <c r="D19" s="8"/>
      <c r="E19" s="57" t="s">
        <v>336</v>
      </c>
      <c r="F19" s="8"/>
      <c r="T19" s="16"/>
      <c r="U19" s="16"/>
    </row>
    <row r="20" spans="1:50" x14ac:dyDescent="0.2">
      <c r="E20" s="9"/>
      <c r="T20" s="16"/>
      <c r="U20" s="16"/>
    </row>
    <row r="21" spans="1:50" x14ac:dyDescent="0.2">
      <c r="E21" s="10" t="s">
        <v>45</v>
      </c>
      <c r="T21" s="16"/>
      <c r="U21" s="16"/>
    </row>
    <row r="22" spans="1:50" x14ac:dyDescent="0.2">
      <c r="T22" s="16"/>
      <c r="U22" s="16"/>
    </row>
    <row r="23" spans="1:50" ht="29.25" customHeight="1" x14ac:dyDescent="0.35">
      <c r="E23" s="43"/>
      <c r="T23" s="16"/>
      <c r="U23" s="16"/>
    </row>
    <row r="24" spans="1:50" ht="23.25" customHeight="1" x14ac:dyDescent="0.3">
      <c r="B24" s="1500" t="s">
        <v>46</v>
      </c>
      <c r="C24" s="1501"/>
      <c r="D24" s="1501"/>
      <c r="E24" s="1501"/>
      <c r="F24" s="1501"/>
      <c r="G24" s="1501"/>
      <c r="H24" s="1501"/>
      <c r="T24" s="16"/>
      <c r="U24" s="16"/>
    </row>
    <row r="25" spans="1:50" s="58" customFormat="1" ht="23.25" customHeight="1" x14ac:dyDescent="0.3">
      <c r="B25" s="72"/>
      <c r="C25" s="73"/>
      <c r="D25" s="73"/>
      <c r="E25" s="73"/>
      <c r="F25" s="73"/>
      <c r="G25" s="73"/>
      <c r="H25" s="73"/>
      <c r="T25" s="16"/>
      <c r="U25" s="16"/>
    </row>
    <row r="27" spans="1:50" x14ac:dyDescent="0.2">
      <c r="E27" s="75" t="s">
        <v>47</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54"/>
      <c r="B29" s="16" t="s">
        <v>226</v>
      </c>
      <c r="C29" s="16"/>
      <c r="D29" s="20"/>
      <c r="E29" s="42" t="s">
        <v>227</v>
      </c>
      <c r="F29" s="66"/>
      <c r="G29" s="16"/>
      <c r="H29" s="16"/>
      <c r="I29" s="20" t="s">
        <v>228</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8" customFormat="1" ht="12.75" customHeight="1" x14ac:dyDescent="0.2">
      <c r="A30" s="54"/>
      <c r="B30" s="16"/>
      <c r="C30" s="16"/>
      <c r="D30" s="20"/>
      <c r="E30" s="67"/>
      <c r="F30" s="71"/>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262</v>
      </c>
      <c r="C31" s="71"/>
      <c r="D31" s="71"/>
      <c r="E31" s="74" t="s">
        <v>263</v>
      </c>
      <c r="F31" s="67"/>
      <c r="G31" s="11"/>
      <c r="H31" s="16"/>
      <c r="I31" s="70" t="s">
        <v>264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41</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8"/>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43</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5"/>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53"/>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53"/>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4"/>
    </row>
    <row r="75" spans="49:49" x14ac:dyDescent="0.2">
      <c r="AW75" s="44"/>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96"/>
  <sheetViews>
    <sheetView zoomScale="80" zoomScaleNormal="80" zoomScaleSheetLayoutView="90" workbookViewId="0">
      <selection activeCell="B65" sqref="B65"/>
    </sheetView>
  </sheetViews>
  <sheetFormatPr defaultRowHeight="12.75" x14ac:dyDescent="0.2"/>
  <cols>
    <col min="1" max="1" width="2.7109375" style="427" customWidth="1"/>
    <col min="2" max="2" width="46.5703125" style="427" customWidth="1"/>
    <col min="3" max="4" width="9.7109375" style="427" customWidth="1"/>
    <col min="5" max="5" width="1.5703125" style="381" customWidth="1"/>
    <col min="6" max="6" width="9.7109375" style="381" customWidth="1"/>
    <col min="7" max="7" width="11.28515625" style="428" bestFit="1" customWidth="1"/>
    <col min="8" max="8" width="9.28515625" style="428" customWidth="1"/>
    <col min="9" max="9" width="9.42578125" style="428" customWidth="1"/>
    <col min="10" max="10" width="9.7109375" style="428" customWidth="1"/>
    <col min="11" max="11" width="7.28515625" style="428" bestFit="1" customWidth="1"/>
    <col min="12" max="12" width="9.28515625" style="428" customWidth="1"/>
    <col min="13" max="13" width="9.42578125" style="428" customWidth="1"/>
    <col min="14" max="14" width="9.28515625" style="428" customWidth="1"/>
    <col min="15" max="16" width="9.28515625" style="428" hidden="1" customWidth="1"/>
    <col min="17" max="17" width="9.42578125" style="428" hidden="1" customWidth="1"/>
    <col min="18" max="20" width="9.28515625" style="428" hidden="1" customWidth="1"/>
    <col min="21" max="22" width="9.42578125" style="428" hidden="1" customWidth="1"/>
    <col min="23" max="24" width="9.28515625" style="428" hidden="1" customWidth="1"/>
    <col min="25" max="26" width="9.42578125" style="428" hidden="1" customWidth="1"/>
    <col min="27" max="34" width="9.28515625" style="428" hidden="1" customWidth="1"/>
    <col min="35" max="36" width="9.7109375" style="428" hidden="1" customWidth="1"/>
    <col min="37" max="45" width="9.7109375" style="427" hidden="1" customWidth="1"/>
    <col min="46" max="46" width="1.5703125" style="427" customWidth="1"/>
    <col min="47" max="48" width="10" style="427" hidden="1" customWidth="1"/>
    <col min="49" max="49" width="10" style="427" customWidth="1"/>
    <col min="50" max="50" width="9.7109375" style="427" customWidth="1"/>
    <col min="51" max="51" width="1.5703125" style="427" customWidth="1"/>
    <col min="52" max="56" width="9.5703125" style="427" customWidth="1"/>
    <col min="57" max="57" width="9.5703125" style="427" hidden="1" customWidth="1"/>
    <col min="58" max="64" width="9.7109375" style="427" hidden="1" customWidth="1"/>
    <col min="65" max="65" width="1.5703125" style="427" customWidth="1"/>
    <col min="66" max="66" width="9.140625" style="380"/>
    <col min="67" max="67" width="25.7109375" style="380" bestFit="1" customWidth="1"/>
    <col min="68" max="68" width="14.140625" style="380" bestFit="1" customWidth="1"/>
    <col min="69" max="69" width="12.85546875" style="380" customWidth="1"/>
    <col min="70" max="70" width="11.42578125" style="380" customWidth="1"/>
    <col min="71" max="16384" width="9.140625" style="380"/>
  </cols>
  <sheetData>
    <row r="1" spans="1:72" ht="9" customHeight="1" x14ac:dyDescent="0.2"/>
    <row r="3" spans="1:72" x14ac:dyDescent="0.2">
      <c r="AZ3" s="595"/>
      <c r="BA3" s="595"/>
      <c r="BB3" s="595"/>
      <c r="BC3" s="595"/>
    </row>
    <row r="4" spans="1:72" x14ac:dyDescent="0.2">
      <c r="AZ4" s="595"/>
      <c r="BA4" s="595"/>
      <c r="BB4" s="595"/>
      <c r="BC4" s="595"/>
    </row>
    <row r="5" spans="1:72" ht="6.75" customHeight="1" x14ac:dyDescent="0.2">
      <c r="A5" s="428"/>
      <c r="B5" s="428"/>
      <c r="C5" s="428"/>
      <c r="D5" s="428"/>
      <c r="AK5" s="428"/>
      <c r="AL5" s="428"/>
      <c r="AM5" s="428"/>
      <c r="AU5" s="595"/>
    </row>
    <row r="6" spans="1:72" ht="18" customHeight="1" x14ac:dyDescent="0.2">
      <c r="A6" s="429" t="s">
        <v>241</v>
      </c>
      <c r="B6" s="428"/>
      <c r="C6" s="428"/>
      <c r="D6" s="428"/>
      <c r="F6" s="383"/>
      <c r="G6" s="460"/>
      <c r="H6" s="460"/>
      <c r="I6" s="460"/>
      <c r="J6" s="460"/>
      <c r="K6" s="460"/>
      <c r="L6" s="460"/>
      <c r="M6" s="460"/>
      <c r="N6" s="460"/>
      <c r="O6" s="460"/>
      <c r="P6" s="460"/>
      <c r="Q6" s="460"/>
      <c r="R6" s="460"/>
      <c r="S6" s="460"/>
      <c r="T6" s="460"/>
      <c r="U6" s="460"/>
      <c r="AK6" s="428"/>
      <c r="AL6" s="428"/>
      <c r="AM6" s="428"/>
      <c r="AU6" s="595"/>
    </row>
    <row r="7" spans="1:72" ht="18" customHeight="1" x14ac:dyDescent="0.2">
      <c r="A7" s="430" t="s">
        <v>212</v>
      </c>
      <c r="B7" s="158"/>
      <c r="C7" s="158"/>
      <c r="D7" s="158"/>
      <c r="E7" s="108"/>
      <c r="F7" s="108"/>
      <c r="G7" s="158"/>
      <c r="H7" s="196"/>
      <c r="I7" s="196"/>
      <c r="J7" s="158"/>
      <c r="K7" s="158"/>
      <c r="L7" s="196"/>
      <c r="M7" s="196"/>
      <c r="N7" s="158"/>
      <c r="O7" s="158"/>
      <c r="P7" s="158"/>
      <c r="Q7" s="158"/>
      <c r="R7" s="158"/>
      <c r="S7" s="158"/>
      <c r="T7" s="158"/>
      <c r="U7" s="158"/>
      <c r="V7" s="158"/>
      <c r="W7" s="158"/>
      <c r="X7" s="158"/>
      <c r="Y7" s="158"/>
      <c r="Z7" s="158"/>
      <c r="AA7" s="158"/>
      <c r="AB7" s="158"/>
      <c r="AC7" s="158"/>
      <c r="AD7" s="158"/>
      <c r="AE7" s="158"/>
      <c r="AF7" s="158"/>
      <c r="AG7" s="158"/>
      <c r="AH7" s="158"/>
      <c r="AI7" s="158"/>
      <c r="AJ7" s="158"/>
      <c r="AK7" s="428"/>
      <c r="AL7" s="428"/>
      <c r="AM7" s="428"/>
      <c r="AU7" s="1276"/>
    </row>
    <row r="8" spans="1:72" ht="15" x14ac:dyDescent="0.2">
      <c r="A8" s="159" t="s">
        <v>188</v>
      </c>
      <c r="B8" s="158"/>
      <c r="C8" s="158"/>
      <c r="D8" s="158"/>
      <c r="E8" s="108"/>
      <c r="F8" s="10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428"/>
      <c r="AL8" s="428"/>
      <c r="AM8" s="428"/>
    </row>
    <row r="9" spans="1:72" ht="9.75" customHeight="1" x14ac:dyDescent="0.2">
      <c r="A9" s="156"/>
      <c r="B9" s="156"/>
      <c r="C9" s="156"/>
      <c r="D9" s="156"/>
      <c r="E9" s="102"/>
      <c r="F9" s="110"/>
      <c r="G9" s="199"/>
      <c r="H9" s="199"/>
      <c r="I9" s="156"/>
      <c r="J9" s="199"/>
      <c r="K9" s="199"/>
      <c r="L9" s="199"/>
      <c r="M9" s="156"/>
      <c r="N9" s="199"/>
      <c r="O9" s="199"/>
      <c r="P9" s="199"/>
      <c r="Q9" s="156"/>
      <c r="R9" s="199"/>
      <c r="S9" s="199"/>
      <c r="T9" s="199"/>
      <c r="U9" s="156"/>
      <c r="V9" s="199"/>
      <c r="W9" s="156"/>
      <c r="X9" s="199"/>
      <c r="Y9" s="156"/>
      <c r="Z9" s="199"/>
      <c r="AA9" s="156"/>
      <c r="AB9" s="199"/>
      <c r="AC9" s="156"/>
      <c r="AD9" s="199"/>
      <c r="AE9" s="156"/>
      <c r="AF9" s="199"/>
      <c r="AG9" s="156"/>
      <c r="AH9" s="199"/>
      <c r="AI9" s="156"/>
      <c r="AJ9" s="156"/>
      <c r="AK9" s="428"/>
      <c r="AL9" s="428"/>
      <c r="AM9" s="428"/>
      <c r="AW9" s="463"/>
      <c r="AX9" s="463"/>
      <c r="BJ9" s="428"/>
      <c r="BK9" s="428"/>
      <c r="BL9" s="428"/>
    </row>
    <row r="10" spans="1:72" x14ac:dyDescent="0.2">
      <c r="A10" s="160" t="s">
        <v>1</v>
      </c>
      <c r="B10" s="161"/>
      <c r="C10" s="1522" t="s">
        <v>337</v>
      </c>
      <c r="D10" s="1523"/>
      <c r="E10" s="112"/>
      <c r="F10" s="114"/>
      <c r="G10" s="200"/>
      <c r="H10" s="200"/>
      <c r="I10" s="464"/>
      <c r="J10" s="200"/>
      <c r="K10" s="200"/>
      <c r="L10" s="200"/>
      <c r="M10" s="464"/>
      <c r="N10" s="200"/>
      <c r="O10" s="200"/>
      <c r="P10" s="200"/>
      <c r="Q10" s="464"/>
      <c r="R10" s="200"/>
      <c r="S10" s="200"/>
      <c r="T10" s="200"/>
      <c r="U10" s="464"/>
      <c r="V10" s="465"/>
      <c r="W10" s="466"/>
      <c r="X10" s="200"/>
      <c r="Y10" s="464"/>
      <c r="Z10" s="465"/>
      <c r="AA10" s="466"/>
      <c r="AB10" s="200"/>
      <c r="AC10" s="464"/>
      <c r="AE10" s="466"/>
      <c r="AF10" s="156"/>
      <c r="AG10" s="464"/>
      <c r="AH10" s="466"/>
      <c r="AJ10" s="200"/>
      <c r="AK10" s="464"/>
      <c r="AL10" s="466"/>
      <c r="AM10" s="466"/>
      <c r="AN10" s="466"/>
      <c r="AO10" s="466"/>
      <c r="AP10" s="467"/>
      <c r="AQ10" s="464"/>
      <c r="AR10" s="464"/>
      <c r="AS10" s="464"/>
      <c r="AT10" s="468"/>
      <c r="AU10" s="205" t="s">
        <v>338</v>
      </c>
      <c r="AV10" s="206"/>
      <c r="AW10" s="206" t="s">
        <v>327</v>
      </c>
      <c r="AX10" s="207"/>
      <c r="AY10" s="208"/>
      <c r="AZ10" s="209"/>
      <c r="BA10" s="209"/>
      <c r="BB10" s="209"/>
      <c r="BC10" s="209"/>
      <c r="BD10" s="209"/>
      <c r="BE10" s="209"/>
      <c r="BF10" s="209"/>
      <c r="BG10" s="209"/>
      <c r="BH10" s="465"/>
      <c r="BI10" s="467"/>
      <c r="BJ10" s="209"/>
      <c r="BK10" s="469"/>
      <c r="BL10" s="650"/>
      <c r="BM10" s="470"/>
    </row>
    <row r="11" spans="1:72" ht="13.5" x14ac:dyDescent="0.2">
      <c r="A11" s="160" t="s">
        <v>2</v>
      </c>
      <c r="B11" s="161"/>
      <c r="C11" s="1524" t="s">
        <v>38</v>
      </c>
      <c r="D11" s="1544"/>
      <c r="E11" s="1217"/>
      <c r="F11" s="118" t="s">
        <v>282</v>
      </c>
      <c r="G11" s="210" t="s">
        <v>281</v>
      </c>
      <c r="H11" s="210" t="s">
        <v>280</v>
      </c>
      <c r="I11" s="211" t="s">
        <v>278</v>
      </c>
      <c r="J11" s="210" t="s">
        <v>258</v>
      </c>
      <c r="K11" s="210" t="s">
        <v>259</v>
      </c>
      <c r="L11" s="210" t="s">
        <v>260</v>
      </c>
      <c r="M11" s="211" t="s">
        <v>261</v>
      </c>
      <c r="N11" s="210" t="s">
        <v>232</v>
      </c>
      <c r="O11" s="210" t="s">
        <v>231</v>
      </c>
      <c r="P11" s="210" t="s">
        <v>230</v>
      </c>
      <c r="Q11" s="211" t="s">
        <v>229</v>
      </c>
      <c r="R11" s="210" t="s">
        <v>206</v>
      </c>
      <c r="S11" s="210" t="s">
        <v>207</v>
      </c>
      <c r="T11" s="210" t="s">
        <v>208</v>
      </c>
      <c r="U11" s="211" t="s">
        <v>209</v>
      </c>
      <c r="V11" s="212" t="s">
        <v>154</v>
      </c>
      <c r="W11" s="210" t="s">
        <v>155</v>
      </c>
      <c r="X11" s="210" t="s">
        <v>156</v>
      </c>
      <c r="Y11" s="211" t="s">
        <v>153</v>
      </c>
      <c r="Z11" s="212" t="s">
        <v>130</v>
      </c>
      <c r="AA11" s="210" t="s">
        <v>131</v>
      </c>
      <c r="AB11" s="210" t="s">
        <v>132</v>
      </c>
      <c r="AC11" s="211" t="s">
        <v>133</v>
      </c>
      <c r="AD11" s="210" t="s">
        <v>112</v>
      </c>
      <c r="AE11" s="210" t="s">
        <v>111</v>
      </c>
      <c r="AF11" s="210" t="s">
        <v>110</v>
      </c>
      <c r="AG11" s="211" t="s">
        <v>109</v>
      </c>
      <c r="AH11" s="210" t="s">
        <v>80</v>
      </c>
      <c r="AI11" s="210" t="s">
        <v>81</v>
      </c>
      <c r="AJ11" s="210" t="s">
        <v>82</v>
      </c>
      <c r="AK11" s="211" t="s">
        <v>29</v>
      </c>
      <c r="AL11" s="210" t="s">
        <v>30</v>
      </c>
      <c r="AM11" s="210" t="s">
        <v>31</v>
      </c>
      <c r="AN11" s="210" t="s">
        <v>32</v>
      </c>
      <c r="AO11" s="210" t="s">
        <v>33</v>
      </c>
      <c r="AP11" s="213" t="s">
        <v>34</v>
      </c>
      <c r="AQ11" s="211" t="s">
        <v>35</v>
      </c>
      <c r="AR11" s="211" t="s">
        <v>36</v>
      </c>
      <c r="AS11" s="211" t="s">
        <v>37</v>
      </c>
      <c r="AT11" s="214"/>
      <c r="AU11" s="210" t="s">
        <v>282</v>
      </c>
      <c r="AV11" s="210" t="s">
        <v>258</v>
      </c>
      <c r="AW11" s="1520" t="s">
        <v>38</v>
      </c>
      <c r="AX11" s="1521"/>
      <c r="AY11" s="1438"/>
      <c r="AZ11" s="212" t="s">
        <v>321</v>
      </c>
      <c r="BA11" s="212" t="s">
        <v>269</v>
      </c>
      <c r="BB11" s="212" t="s">
        <v>233</v>
      </c>
      <c r="BC11" s="212" t="s">
        <v>210</v>
      </c>
      <c r="BD11" s="212" t="s">
        <v>157</v>
      </c>
      <c r="BE11" s="212" t="s">
        <v>114</v>
      </c>
      <c r="BF11" s="212" t="s">
        <v>113</v>
      </c>
      <c r="BG11" s="212" t="s">
        <v>42</v>
      </c>
      <c r="BH11" s="212" t="s">
        <v>39</v>
      </c>
      <c r="BI11" s="213" t="s">
        <v>40</v>
      </c>
      <c r="BJ11" s="213" t="s">
        <v>116</v>
      </c>
      <c r="BK11" s="213" t="s">
        <v>117</v>
      </c>
      <c r="BL11" s="212" t="s">
        <v>118</v>
      </c>
      <c r="BM11" s="470"/>
      <c r="BN11" s="381"/>
      <c r="BO11" s="381"/>
      <c r="BR11" s="381"/>
      <c r="BS11" s="381"/>
      <c r="BT11" s="381"/>
    </row>
    <row r="12" spans="1:72" x14ac:dyDescent="0.2">
      <c r="A12" s="160"/>
      <c r="B12" s="161"/>
      <c r="C12" s="1223"/>
      <c r="D12" s="1273"/>
      <c r="E12" s="1217"/>
      <c r="F12" s="388"/>
      <c r="G12" s="472"/>
      <c r="H12" s="472"/>
      <c r="I12" s="473"/>
      <c r="J12" s="472"/>
      <c r="K12" s="472"/>
      <c r="L12" s="472"/>
      <c r="M12" s="473"/>
      <c r="N12" s="472"/>
      <c r="O12" s="472"/>
      <c r="P12" s="472"/>
      <c r="Q12" s="473"/>
      <c r="R12" s="472"/>
      <c r="S12" s="472"/>
      <c r="T12" s="472"/>
      <c r="U12" s="473"/>
      <c r="V12" s="474"/>
      <c r="W12" s="472"/>
      <c r="X12" s="472"/>
      <c r="Y12" s="473"/>
      <c r="Z12" s="474"/>
      <c r="AA12" s="472"/>
      <c r="AB12" s="472"/>
      <c r="AC12" s="473"/>
      <c r="AD12" s="474"/>
      <c r="AE12" s="472"/>
      <c r="AF12" s="472"/>
      <c r="AG12" s="473"/>
      <c r="AH12" s="208"/>
      <c r="AI12" s="208"/>
      <c r="AJ12" s="208"/>
      <c r="AK12" s="475"/>
      <c r="AL12" s="208"/>
      <c r="AM12" s="208"/>
      <c r="AN12" s="208"/>
      <c r="AO12" s="208"/>
      <c r="AP12" s="214"/>
      <c r="AQ12" s="475"/>
      <c r="AR12" s="475"/>
      <c r="AS12" s="475"/>
      <c r="AT12" s="214"/>
      <c r="AU12" s="474"/>
      <c r="AV12" s="472"/>
      <c r="AW12" s="466"/>
      <c r="AX12" s="464"/>
      <c r="AY12" s="1438"/>
      <c r="AZ12" s="474"/>
      <c r="BA12" s="474"/>
      <c r="BB12" s="474"/>
      <c r="BC12" s="474"/>
      <c r="BD12" s="474"/>
      <c r="BE12" s="476"/>
      <c r="BF12" s="651" t="s">
        <v>168</v>
      </c>
      <c r="BG12" s="651" t="s">
        <v>168</v>
      </c>
      <c r="BH12" s="651" t="s">
        <v>168</v>
      </c>
      <c r="BI12" s="652" t="s">
        <v>168</v>
      </c>
      <c r="BJ12" s="214"/>
      <c r="BK12" s="214"/>
      <c r="BL12" s="1231"/>
      <c r="BM12" s="470"/>
      <c r="BN12" s="381"/>
      <c r="BO12" s="381"/>
      <c r="BR12" s="381"/>
      <c r="BS12" s="381"/>
      <c r="BT12" s="381"/>
    </row>
    <row r="13" spans="1:72" ht="12.75" customHeight="1" x14ac:dyDescent="0.2">
      <c r="A13" s="162" t="s">
        <v>59</v>
      </c>
      <c r="B13" s="163"/>
      <c r="C13" s="433"/>
      <c r="D13" s="430"/>
      <c r="E13" s="389"/>
      <c r="F13" s="390"/>
      <c r="G13" s="454"/>
      <c r="H13" s="454"/>
      <c r="I13" s="430"/>
      <c r="J13" s="454"/>
      <c r="K13" s="454"/>
      <c r="L13" s="454"/>
      <c r="M13" s="430"/>
      <c r="N13" s="454"/>
      <c r="O13" s="454"/>
      <c r="P13" s="454"/>
      <c r="Q13" s="430"/>
      <c r="R13" s="454"/>
      <c r="S13" s="454"/>
      <c r="T13" s="454"/>
      <c r="U13" s="430"/>
      <c r="V13" s="454"/>
      <c r="W13" s="454"/>
      <c r="X13" s="454"/>
      <c r="Y13" s="430"/>
      <c r="Z13" s="454"/>
      <c r="AA13" s="454"/>
      <c r="AB13" s="454"/>
      <c r="AC13" s="430"/>
      <c r="AD13" s="454"/>
      <c r="AE13" s="454"/>
      <c r="AF13" s="454"/>
      <c r="AG13" s="430"/>
      <c r="AH13" s="454"/>
      <c r="AI13" s="454"/>
      <c r="AJ13" s="454"/>
      <c r="AK13" s="430"/>
      <c r="AL13" s="433"/>
      <c r="AM13" s="454"/>
      <c r="AN13" s="454"/>
      <c r="AO13" s="428"/>
      <c r="AP13" s="468"/>
      <c r="AQ13" s="1277"/>
      <c r="AR13" s="1277"/>
      <c r="AS13" s="1277"/>
      <c r="AT13" s="478"/>
      <c r="AU13" s="454"/>
      <c r="AV13" s="454"/>
      <c r="AW13" s="454"/>
      <c r="AX13" s="430"/>
      <c r="AY13" s="454"/>
      <c r="AZ13" s="478"/>
      <c r="BA13" s="478"/>
      <c r="BB13" s="478"/>
      <c r="BC13" s="478"/>
      <c r="BD13" s="478"/>
      <c r="BE13" s="478"/>
      <c r="BF13" s="478"/>
      <c r="BG13" s="478"/>
      <c r="BH13" s="433"/>
      <c r="BI13" s="478"/>
      <c r="BJ13" s="1278"/>
      <c r="BK13" s="1278"/>
      <c r="BL13" s="1279"/>
      <c r="BM13" s="470"/>
      <c r="BN13" s="381"/>
      <c r="BO13" s="381"/>
      <c r="BR13" s="381"/>
    </row>
    <row r="14" spans="1:72" ht="12.75" customHeight="1" x14ac:dyDescent="0.2">
      <c r="A14" s="161"/>
      <c r="B14" s="658" t="s">
        <v>83</v>
      </c>
      <c r="C14" s="172">
        <v>-7473</v>
      </c>
      <c r="D14" s="256">
        <v>-0.22901535349820723</v>
      </c>
      <c r="E14" s="130"/>
      <c r="F14" s="392">
        <v>25158</v>
      </c>
      <c r="G14" s="479">
        <v>25267</v>
      </c>
      <c r="H14" s="479">
        <v>25694</v>
      </c>
      <c r="I14" s="480">
        <v>30535</v>
      </c>
      <c r="J14" s="479">
        <v>32631</v>
      </c>
      <c r="K14" s="479">
        <v>27990</v>
      </c>
      <c r="L14" s="479">
        <v>31234</v>
      </c>
      <c r="M14" s="480">
        <v>32117</v>
      </c>
      <c r="N14" s="479">
        <v>31474</v>
      </c>
      <c r="O14" s="479">
        <v>27430</v>
      </c>
      <c r="P14" s="479">
        <v>24056</v>
      </c>
      <c r="Q14" s="480">
        <v>26384</v>
      </c>
      <c r="R14" s="479">
        <v>31741</v>
      </c>
      <c r="S14" s="479">
        <v>34481</v>
      </c>
      <c r="T14" s="479">
        <v>35280</v>
      </c>
      <c r="U14" s="480">
        <v>36123</v>
      </c>
      <c r="V14" s="479">
        <v>51747</v>
      </c>
      <c r="W14" s="479">
        <v>43765</v>
      </c>
      <c r="X14" s="479">
        <v>46616</v>
      </c>
      <c r="Y14" s="480">
        <v>53600</v>
      </c>
      <c r="Z14" s="479">
        <v>71218</v>
      </c>
      <c r="AA14" s="479">
        <v>67044</v>
      </c>
      <c r="AB14" s="479">
        <v>43529</v>
      </c>
      <c r="AC14" s="480">
        <v>46307</v>
      </c>
      <c r="AD14" s="479">
        <v>54086</v>
      </c>
      <c r="AE14" s="479">
        <v>50900</v>
      </c>
      <c r="AF14" s="479">
        <v>39596</v>
      </c>
      <c r="AG14" s="480">
        <v>39676</v>
      </c>
      <c r="AH14" s="479">
        <v>36739</v>
      </c>
      <c r="AI14" s="479">
        <v>33072</v>
      </c>
      <c r="AJ14" s="479">
        <v>43016</v>
      </c>
      <c r="AK14" s="480">
        <v>56801</v>
      </c>
      <c r="AL14" s="516">
        <v>53686</v>
      </c>
      <c r="AM14" s="481">
        <v>60447</v>
      </c>
      <c r="AN14" s="481">
        <v>56588</v>
      </c>
      <c r="AO14" s="482">
        <v>74990</v>
      </c>
      <c r="AP14" s="483">
        <v>74727</v>
      </c>
      <c r="AQ14" s="482">
        <v>67907</v>
      </c>
      <c r="AR14" s="482">
        <v>54960</v>
      </c>
      <c r="AS14" s="482">
        <v>70996</v>
      </c>
      <c r="AT14" s="478"/>
      <c r="AU14" s="485">
        <v>106654</v>
      </c>
      <c r="AV14" s="485">
        <v>123972</v>
      </c>
      <c r="AW14" s="225">
        <v>-17318</v>
      </c>
      <c r="AX14" s="576">
        <v>-0.1396928338657116</v>
      </c>
      <c r="AY14" s="438"/>
      <c r="AZ14" s="1150">
        <v>106654</v>
      </c>
      <c r="BA14" s="1150">
        <v>123972</v>
      </c>
      <c r="BB14" s="1150">
        <v>109344</v>
      </c>
      <c r="BC14" s="655">
        <v>137625</v>
      </c>
      <c r="BD14" s="655">
        <v>195728</v>
      </c>
      <c r="BE14" s="655">
        <v>228098</v>
      </c>
      <c r="BF14" s="655">
        <v>184258</v>
      </c>
      <c r="BG14" s="655">
        <v>169628</v>
      </c>
      <c r="BH14" s="655">
        <v>245711</v>
      </c>
      <c r="BI14" s="655">
        <v>268590</v>
      </c>
      <c r="BJ14" s="1280">
        <v>223925</v>
      </c>
      <c r="BK14" s="1280">
        <v>178176</v>
      </c>
      <c r="BL14" s="1280">
        <v>175983</v>
      </c>
      <c r="BM14" s="454"/>
      <c r="BO14" s="381"/>
      <c r="BR14" s="381"/>
    </row>
    <row r="15" spans="1:72" ht="12.75" customHeight="1" x14ac:dyDescent="0.2">
      <c r="A15" s="161"/>
      <c r="B15" s="658" t="s">
        <v>139</v>
      </c>
      <c r="C15" s="172">
        <v>-85</v>
      </c>
      <c r="D15" s="256">
        <v>-0.18973214285714285</v>
      </c>
      <c r="E15" s="130"/>
      <c r="F15" s="392">
        <v>363</v>
      </c>
      <c r="G15" s="479">
        <v>349</v>
      </c>
      <c r="H15" s="479">
        <v>461</v>
      </c>
      <c r="I15" s="480">
        <v>381</v>
      </c>
      <c r="J15" s="479">
        <v>448</v>
      </c>
      <c r="K15" s="479">
        <v>277</v>
      </c>
      <c r="L15" s="479">
        <v>403</v>
      </c>
      <c r="M15" s="480">
        <v>239</v>
      </c>
      <c r="N15" s="479">
        <v>542</v>
      </c>
      <c r="O15" s="479">
        <v>289</v>
      </c>
      <c r="P15" s="479">
        <v>357</v>
      </c>
      <c r="Q15" s="480">
        <v>458</v>
      </c>
      <c r="R15" s="479">
        <v>482</v>
      </c>
      <c r="S15" s="479">
        <v>570</v>
      </c>
      <c r="T15" s="479">
        <v>534</v>
      </c>
      <c r="U15" s="480">
        <v>644</v>
      </c>
      <c r="V15" s="479">
        <v>790</v>
      </c>
      <c r="W15" s="479">
        <v>806</v>
      </c>
      <c r="X15" s="479">
        <v>796</v>
      </c>
      <c r="Y15" s="480">
        <v>1183</v>
      </c>
      <c r="Z15" s="479">
        <v>1486</v>
      </c>
      <c r="AA15" s="479">
        <v>1555</v>
      </c>
      <c r="AB15" s="479">
        <v>1010</v>
      </c>
      <c r="AC15" s="480">
        <v>900</v>
      </c>
      <c r="AD15" s="479">
        <v>904</v>
      </c>
      <c r="AE15" s="479">
        <v>833</v>
      </c>
      <c r="AF15" s="479">
        <v>542</v>
      </c>
      <c r="AG15" s="480">
        <v>509</v>
      </c>
      <c r="AH15" s="479">
        <v>516</v>
      </c>
      <c r="AI15" s="479">
        <v>460</v>
      </c>
      <c r="AJ15" s="479">
        <v>828</v>
      </c>
      <c r="AK15" s="480">
        <v>1052</v>
      </c>
      <c r="AL15" s="441">
        <v>777</v>
      </c>
      <c r="AM15" s="527">
        <v>719</v>
      </c>
      <c r="AN15" s="527">
        <v>827</v>
      </c>
      <c r="AO15" s="485">
        <v>1093</v>
      </c>
      <c r="AP15" s="483">
        <v>1149</v>
      </c>
      <c r="AQ15" s="482">
        <v>924</v>
      </c>
      <c r="AR15" s="482">
        <v>666</v>
      </c>
      <c r="AS15" s="482">
        <v>1290</v>
      </c>
      <c r="AT15" s="478"/>
      <c r="AU15" s="485">
        <v>1554</v>
      </c>
      <c r="AV15" s="485">
        <v>1367</v>
      </c>
      <c r="AW15" s="225">
        <v>187</v>
      </c>
      <c r="AX15" s="576">
        <v>0.13679590343818582</v>
      </c>
      <c r="AY15" s="438"/>
      <c r="AZ15" s="1150">
        <v>1554</v>
      </c>
      <c r="BA15" s="1150">
        <v>1367</v>
      </c>
      <c r="BB15" s="1150">
        <v>1646</v>
      </c>
      <c r="BC15" s="655">
        <v>2230</v>
      </c>
      <c r="BD15" s="655">
        <v>3575</v>
      </c>
      <c r="BE15" s="655">
        <v>4951</v>
      </c>
      <c r="BF15" s="655">
        <v>2788</v>
      </c>
      <c r="BG15" s="655">
        <v>2856</v>
      </c>
      <c r="BH15" s="655">
        <v>3416</v>
      </c>
      <c r="BI15" s="655">
        <v>4029</v>
      </c>
      <c r="BJ15" s="1280">
        <v>1269</v>
      </c>
      <c r="BK15" s="1280">
        <v>0</v>
      </c>
      <c r="BL15" s="1280">
        <v>0</v>
      </c>
      <c r="BM15" s="454"/>
      <c r="BO15" s="381"/>
      <c r="BR15" s="381"/>
    </row>
    <row r="16" spans="1:72" ht="12.75" customHeight="1" x14ac:dyDescent="0.2">
      <c r="A16" s="163"/>
      <c r="B16" s="161"/>
      <c r="C16" s="434">
        <v>-7558</v>
      </c>
      <c r="D16" s="435">
        <v>-0.22848332779104569</v>
      </c>
      <c r="E16" s="130"/>
      <c r="F16" s="396">
        <v>25521</v>
      </c>
      <c r="G16" s="488">
        <v>25616</v>
      </c>
      <c r="H16" s="488">
        <v>26155</v>
      </c>
      <c r="I16" s="490">
        <v>30916</v>
      </c>
      <c r="J16" s="488">
        <v>33079</v>
      </c>
      <c r="K16" s="488">
        <v>28267</v>
      </c>
      <c r="L16" s="488">
        <v>31637</v>
      </c>
      <c r="M16" s="488">
        <v>32356</v>
      </c>
      <c r="N16" s="1281">
        <v>32016</v>
      </c>
      <c r="O16" s="488">
        <v>27719</v>
      </c>
      <c r="P16" s="488">
        <v>24413</v>
      </c>
      <c r="Q16" s="490">
        <v>26842</v>
      </c>
      <c r="R16" s="488">
        <v>32223</v>
      </c>
      <c r="S16" s="488">
        <v>35051</v>
      </c>
      <c r="T16" s="488">
        <v>35814</v>
      </c>
      <c r="U16" s="490">
        <v>36767</v>
      </c>
      <c r="V16" s="488">
        <v>52537</v>
      </c>
      <c r="W16" s="488">
        <v>44571</v>
      </c>
      <c r="X16" s="488">
        <v>47412</v>
      </c>
      <c r="Y16" s="490">
        <v>54783</v>
      </c>
      <c r="Z16" s="488">
        <v>72704</v>
      </c>
      <c r="AA16" s="488">
        <v>68599</v>
      </c>
      <c r="AB16" s="488">
        <v>44539</v>
      </c>
      <c r="AC16" s="490">
        <v>47207</v>
      </c>
      <c r="AD16" s="488">
        <v>54990</v>
      </c>
      <c r="AE16" s="488">
        <v>51733</v>
      </c>
      <c r="AF16" s="488">
        <v>40138</v>
      </c>
      <c r="AG16" s="490">
        <v>40185</v>
      </c>
      <c r="AH16" s="488">
        <v>37255</v>
      </c>
      <c r="AI16" s="488">
        <v>33532</v>
      </c>
      <c r="AJ16" s="488">
        <v>43844</v>
      </c>
      <c r="AK16" s="490">
        <v>57853</v>
      </c>
      <c r="AL16" s="663">
        <v>54463</v>
      </c>
      <c r="AM16" s="519">
        <v>61166</v>
      </c>
      <c r="AN16" s="519">
        <v>57415</v>
      </c>
      <c r="AO16" s="519">
        <v>76083</v>
      </c>
      <c r="AP16" s="495">
        <v>75876</v>
      </c>
      <c r="AQ16" s="490">
        <v>68831</v>
      </c>
      <c r="AR16" s="490">
        <v>55626</v>
      </c>
      <c r="AS16" s="490">
        <v>72286</v>
      </c>
      <c r="AT16" s="478"/>
      <c r="AU16" s="1282">
        <v>108208</v>
      </c>
      <c r="AV16" s="1282">
        <v>125339</v>
      </c>
      <c r="AW16" s="683">
        <v>-17131</v>
      </c>
      <c r="AX16" s="435">
        <v>-0.13667733107811614</v>
      </c>
      <c r="AY16" s="438"/>
      <c r="AZ16" s="1480">
        <v>108208</v>
      </c>
      <c r="BA16" s="665">
        <v>125339</v>
      </c>
      <c r="BB16" s="665">
        <v>110990</v>
      </c>
      <c r="BC16" s="665">
        <v>139855</v>
      </c>
      <c r="BD16" s="665">
        <v>199303</v>
      </c>
      <c r="BE16" s="665">
        <v>233049</v>
      </c>
      <c r="BF16" s="665">
        <f>SUM(BF14:BF15)</f>
        <v>187046</v>
      </c>
      <c r="BG16" s="665">
        <f>SUM(BG14:BG15)</f>
        <v>172484</v>
      </c>
      <c r="BH16" s="665">
        <v>249127</v>
      </c>
      <c r="BI16" s="665">
        <v>272619</v>
      </c>
      <c r="BJ16" s="1283">
        <v>225194</v>
      </c>
      <c r="BK16" s="1283">
        <v>178176</v>
      </c>
      <c r="BL16" s="1283">
        <v>175983</v>
      </c>
      <c r="BM16" s="454"/>
      <c r="BO16" s="381"/>
      <c r="BR16" s="381"/>
    </row>
    <row r="17" spans="1:70" ht="12.75" customHeight="1" x14ac:dyDescent="0.2">
      <c r="A17" s="162" t="s">
        <v>5</v>
      </c>
      <c r="B17" s="161"/>
      <c r="C17" s="172"/>
      <c r="D17" s="256"/>
      <c r="E17" s="130"/>
      <c r="F17" s="392"/>
      <c r="G17" s="479"/>
      <c r="H17" s="479"/>
      <c r="I17" s="480"/>
      <c r="J17" s="479"/>
      <c r="K17" s="479"/>
      <c r="L17" s="479"/>
      <c r="M17" s="480"/>
      <c r="N17" s="479"/>
      <c r="O17" s="479"/>
      <c r="P17" s="479"/>
      <c r="Q17" s="480"/>
      <c r="R17" s="479"/>
      <c r="S17" s="479"/>
      <c r="T17" s="479"/>
      <c r="U17" s="480"/>
      <c r="V17" s="479"/>
      <c r="W17" s="479"/>
      <c r="X17" s="479"/>
      <c r="Y17" s="480"/>
      <c r="Z17" s="479"/>
      <c r="AA17" s="479"/>
      <c r="AB17" s="479"/>
      <c r="AC17" s="480"/>
      <c r="AD17" s="479"/>
      <c r="AE17" s="479"/>
      <c r="AF17" s="479"/>
      <c r="AG17" s="480"/>
      <c r="AH17" s="479"/>
      <c r="AI17" s="479"/>
      <c r="AJ17" s="479"/>
      <c r="AK17" s="480"/>
      <c r="AL17" s="441"/>
      <c r="AM17" s="527"/>
      <c r="AN17" s="527"/>
      <c r="AO17" s="527"/>
      <c r="AP17" s="486"/>
      <c r="AQ17" s="480"/>
      <c r="AR17" s="480"/>
      <c r="AS17" s="480"/>
      <c r="AT17" s="478"/>
      <c r="AU17" s="485"/>
      <c r="AV17" s="485">
        <v>0</v>
      </c>
      <c r="AW17" s="225"/>
      <c r="AX17" s="256"/>
      <c r="AY17" s="438"/>
      <c r="AZ17" s="717"/>
      <c r="BA17" s="717"/>
      <c r="BB17" s="717"/>
      <c r="BC17" s="717"/>
      <c r="BD17" s="717"/>
      <c r="BE17" s="717"/>
      <c r="BF17" s="717"/>
      <c r="BG17" s="717"/>
      <c r="BH17" s="655"/>
      <c r="BI17" s="655"/>
      <c r="BJ17" s="1280"/>
      <c r="BK17" s="1280"/>
      <c r="BL17" s="1280"/>
      <c r="BM17" s="454"/>
      <c r="BO17" s="381"/>
      <c r="BR17" s="381"/>
    </row>
    <row r="18" spans="1:70" ht="12.75" customHeight="1" x14ac:dyDescent="0.2">
      <c r="A18" s="162"/>
      <c r="B18" s="161" t="s">
        <v>215</v>
      </c>
      <c r="C18" s="172">
        <v>-5020</v>
      </c>
      <c r="D18" s="256">
        <v>-0.30180965550411831</v>
      </c>
      <c r="E18" s="130"/>
      <c r="F18" s="392">
        <v>11613</v>
      </c>
      <c r="G18" s="479">
        <v>11831</v>
      </c>
      <c r="H18" s="479">
        <v>12250</v>
      </c>
      <c r="I18" s="480">
        <v>15747</v>
      </c>
      <c r="J18" s="479">
        <v>16633</v>
      </c>
      <c r="K18" s="479">
        <v>13690</v>
      </c>
      <c r="L18" s="479">
        <v>15480</v>
      </c>
      <c r="M18" s="480">
        <v>16487</v>
      </c>
      <c r="N18" s="479">
        <v>15508</v>
      </c>
      <c r="O18" s="479">
        <v>13476</v>
      </c>
      <c r="P18" s="479">
        <v>12048</v>
      </c>
      <c r="Q18" s="480">
        <v>12789</v>
      </c>
      <c r="R18" s="479">
        <v>15948</v>
      </c>
      <c r="S18" s="479">
        <v>16167</v>
      </c>
      <c r="T18" s="479">
        <v>17541</v>
      </c>
      <c r="U18" s="480">
        <v>17968</v>
      </c>
      <c r="V18" s="479">
        <v>24803</v>
      </c>
      <c r="W18" s="479">
        <v>21369</v>
      </c>
      <c r="X18" s="479">
        <v>22217</v>
      </c>
      <c r="Y18" s="480">
        <v>27227</v>
      </c>
      <c r="Z18" s="479">
        <v>33880</v>
      </c>
      <c r="AA18" s="479">
        <v>33144</v>
      </c>
      <c r="AB18" s="479">
        <v>20664</v>
      </c>
      <c r="AC18" s="480"/>
      <c r="AD18" s="479"/>
      <c r="AE18" s="479"/>
      <c r="AF18" s="479"/>
      <c r="AG18" s="480"/>
      <c r="AH18" s="479"/>
      <c r="AI18" s="479"/>
      <c r="AJ18" s="479"/>
      <c r="AK18" s="480"/>
      <c r="AL18" s="441"/>
      <c r="AM18" s="527"/>
      <c r="AN18" s="527"/>
      <c r="AO18" s="527"/>
      <c r="AP18" s="486"/>
      <c r="AQ18" s="480"/>
      <c r="AR18" s="480"/>
      <c r="AS18" s="480"/>
      <c r="AT18" s="478"/>
      <c r="AU18" s="485">
        <v>51441</v>
      </c>
      <c r="AV18" s="485">
        <v>62290</v>
      </c>
      <c r="AW18" s="225">
        <v>-10849</v>
      </c>
      <c r="AX18" s="256">
        <v>-0.17416920854069673</v>
      </c>
      <c r="AY18" s="438"/>
      <c r="AZ18" s="1150">
        <v>51441</v>
      </c>
      <c r="BA18" s="1150">
        <v>62290</v>
      </c>
      <c r="BB18" s="1150">
        <v>53821</v>
      </c>
      <c r="BC18" s="655">
        <v>67624</v>
      </c>
      <c r="BD18" s="655">
        <v>95616</v>
      </c>
      <c r="BE18" s="655">
        <v>110021</v>
      </c>
      <c r="BF18" s="655">
        <v>83777</v>
      </c>
      <c r="BG18" s="655">
        <v>74307</v>
      </c>
      <c r="BH18" s="655">
        <v>111803</v>
      </c>
      <c r="BI18" s="655"/>
      <c r="BJ18" s="1280"/>
      <c r="BK18" s="1280"/>
      <c r="BL18" s="1280"/>
      <c r="BM18" s="454"/>
      <c r="BO18" s="381"/>
      <c r="BR18" s="381"/>
    </row>
    <row r="19" spans="1:70" ht="12.75" customHeight="1" x14ac:dyDescent="0.2">
      <c r="A19" s="162"/>
      <c r="B19" s="161" t="s">
        <v>216</v>
      </c>
      <c r="C19" s="436">
        <v>306</v>
      </c>
      <c r="D19" s="437">
        <v>1.1503759398496241</v>
      </c>
      <c r="E19" s="130"/>
      <c r="F19" s="400">
        <v>40</v>
      </c>
      <c r="G19" s="502">
        <v>88</v>
      </c>
      <c r="H19" s="502">
        <v>77</v>
      </c>
      <c r="I19" s="503">
        <v>61</v>
      </c>
      <c r="J19" s="504">
        <v>-266</v>
      </c>
      <c r="K19" s="502">
        <v>290</v>
      </c>
      <c r="L19" s="502">
        <v>229</v>
      </c>
      <c r="M19" s="503">
        <v>270</v>
      </c>
      <c r="N19" s="502">
        <v>1250</v>
      </c>
      <c r="O19" s="502">
        <v>598</v>
      </c>
      <c r="P19" s="502">
        <v>557</v>
      </c>
      <c r="Q19" s="503">
        <v>295</v>
      </c>
      <c r="R19" s="502">
        <v>1365</v>
      </c>
      <c r="S19" s="502">
        <v>2014</v>
      </c>
      <c r="T19" s="502">
        <v>2256</v>
      </c>
      <c r="U19" s="503">
        <v>1064</v>
      </c>
      <c r="V19" s="502">
        <v>1048</v>
      </c>
      <c r="W19" s="502">
        <v>1175</v>
      </c>
      <c r="X19" s="502">
        <v>1559</v>
      </c>
      <c r="Y19" s="503">
        <v>999</v>
      </c>
      <c r="Z19" s="502">
        <v>1641</v>
      </c>
      <c r="AA19" s="502">
        <v>2757</v>
      </c>
      <c r="AB19" s="502">
        <v>897</v>
      </c>
      <c r="AC19" s="480"/>
      <c r="AD19" s="479"/>
      <c r="AE19" s="479"/>
      <c r="AF19" s="479"/>
      <c r="AG19" s="480"/>
      <c r="AH19" s="479"/>
      <c r="AI19" s="479"/>
      <c r="AJ19" s="479"/>
      <c r="AK19" s="480"/>
      <c r="AL19" s="441"/>
      <c r="AM19" s="527"/>
      <c r="AN19" s="527"/>
      <c r="AO19" s="527"/>
      <c r="AP19" s="486"/>
      <c r="AQ19" s="480"/>
      <c r="AR19" s="480"/>
      <c r="AS19" s="480"/>
      <c r="AT19" s="478"/>
      <c r="AU19" s="508">
        <v>266</v>
      </c>
      <c r="AV19" s="508">
        <v>523</v>
      </c>
      <c r="AW19" s="580">
        <v>-257</v>
      </c>
      <c r="AX19" s="437">
        <v>-0.491395793499044</v>
      </c>
      <c r="AY19" s="438"/>
      <c r="AZ19" s="1284">
        <v>266</v>
      </c>
      <c r="BA19" s="1284">
        <v>523</v>
      </c>
      <c r="BB19" s="1284">
        <v>2700</v>
      </c>
      <c r="BC19" s="659">
        <v>6699</v>
      </c>
      <c r="BD19" s="659">
        <v>4781</v>
      </c>
      <c r="BE19" s="659">
        <v>6243</v>
      </c>
      <c r="BF19" s="659">
        <v>4813</v>
      </c>
      <c r="BG19" s="659">
        <v>76</v>
      </c>
      <c r="BH19" s="659">
        <v>3837</v>
      </c>
      <c r="BI19" s="655"/>
      <c r="BJ19" s="1280"/>
      <c r="BK19" s="1280"/>
      <c r="BL19" s="1280"/>
      <c r="BM19" s="454"/>
      <c r="BO19" s="381"/>
      <c r="BR19" s="381"/>
    </row>
    <row r="20" spans="1:70" ht="12.75" customHeight="1" x14ac:dyDescent="0.2">
      <c r="A20" s="163"/>
      <c r="B20" s="438" t="s">
        <v>146</v>
      </c>
      <c r="C20" s="172">
        <v>-4714</v>
      </c>
      <c r="D20" s="256">
        <v>-0.28801857395979713</v>
      </c>
      <c r="E20" s="130"/>
      <c r="F20" s="392">
        <v>11653</v>
      </c>
      <c r="G20" s="479">
        <v>11919</v>
      </c>
      <c r="H20" s="479">
        <v>12327</v>
      </c>
      <c r="I20" s="510">
        <v>15808</v>
      </c>
      <c r="J20" s="479">
        <v>16367</v>
      </c>
      <c r="K20" s="479">
        <v>13980</v>
      </c>
      <c r="L20" s="479">
        <v>15709</v>
      </c>
      <c r="M20" s="510">
        <v>16757</v>
      </c>
      <c r="N20" s="479">
        <v>16758</v>
      </c>
      <c r="O20" s="479">
        <v>14074</v>
      </c>
      <c r="P20" s="479">
        <v>12605</v>
      </c>
      <c r="Q20" s="480">
        <v>13084</v>
      </c>
      <c r="R20" s="479">
        <v>17313</v>
      </c>
      <c r="S20" s="479">
        <v>18181</v>
      </c>
      <c r="T20" s="479">
        <v>19797</v>
      </c>
      <c r="U20" s="480">
        <v>19032</v>
      </c>
      <c r="V20" s="479">
        <v>25851</v>
      </c>
      <c r="W20" s="479">
        <v>22544</v>
      </c>
      <c r="X20" s="479">
        <v>23776</v>
      </c>
      <c r="Y20" s="480">
        <v>28226</v>
      </c>
      <c r="Z20" s="479">
        <v>35521</v>
      </c>
      <c r="AA20" s="479">
        <v>35901</v>
      </c>
      <c r="AB20" s="479">
        <v>21561</v>
      </c>
      <c r="AC20" s="480">
        <v>23281</v>
      </c>
      <c r="AD20" s="479">
        <v>26203</v>
      </c>
      <c r="AE20" s="479">
        <v>24376</v>
      </c>
      <c r="AF20" s="479">
        <v>19368</v>
      </c>
      <c r="AG20" s="480">
        <v>18643</v>
      </c>
      <c r="AH20" s="479">
        <v>13122</v>
      </c>
      <c r="AI20" s="479">
        <v>14195</v>
      </c>
      <c r="AJ20" s="479">
        <v>20116</v>
      </c>
      <c r="AK20" s="480">
        <v>26950</v>
      </c>
      <c r="AL20" s="441">
        <v>24166</v>
      </c>
      <c r="AM20" s="527">
        <v>28443</v>
      </c>
      <c r="AN20" s="527">
        <v>25351</v>
      </c>
      <c r="AO20" s="527">
        <v>37680</v>
      </c>
      <c r="AP20" s="486">
        <v>36567</v>
      </c>
      <c r="AQ20" s="480">
        <v>31848</v>
      </c>
      <c r="AR20" s="480">
        <v>24885</v>
      </c>
      <c r="AS20" s="480">
        <v>33368</v>
      </c>
      <c r="AT20" s="478"/>
      <c r="AU20" s="485">
        <v>51707</v>
      </c>
      <c r="AV20" s="485">
        <v>62813</v>
      </c>
      <c r="AW20" s="225">
        <v>-11106</v>
      </c>
      <c r="AX20" s="256">
        <v>-0.1768105328514798</v>
      </c>
      <c r="AY20" s="438"/>
      <c r="AZ20" s="516">
        <v>51707</v>
      </c>
      <c r="BA20" s="655">
        <v>62813</v>
      </c>
      <c r="BB20" s="655">
        <v>56521</v>
      </c>
      <c r="BC20" s="655">
        <v>74323</v>
      </c>
      <c r="BD20" s="655">
        <v>100397</v>
      </c>
      <c r="BE20" s="655">
        <v>116264</v>
      </c>
      <c r="BF20" s="655">
        <v>88590</v>
      </c>
      <c r="BG20" s="655">
        <v>74383</v>
      </c>
      <c r="BH20" s="655">
        <v>115640</v>
      </c>
      <c r="BI20" s="655">
        <v>126668</v>
      </c>
      <c r="BJ20" s="1280">
        <v>105283</v>
      </c>
      <c r="BK20" s="1280">
        <v>84396</v>
      </c>
      <c r="BL20" s="1280">
        <v>82758</v>
      </c>
      <c r="BM20" s="454"/>
      <c r="BO20" s="384"/>
      <c r="BR20" s="381"/>
    </row>
    <row r="21" spans="1:70" ht="12.75" customHeight="1" x14ac:dyDescent="0.2">
      <c r="A21" s="163"/>
      <c r="B21" s="658" t="s">
        <v>64</v>
      </c>
      <c r="C21" s="172">
        <v>-208</v>
      </c>
      <c r="D21" s="256">
        <v>-5.989058450906997E-2</v>
      </c>
      <c r="E21" s="130"/>
      <c r="F21" s="392">
        <v>3265</v>
      </c>
      <c r="G21" s="479">
        <v>2727</v>
      </c>
      <c r="H21" s="479">
        <v>2738</v>
      </c>
      <c r="I21" s="480">
        <v>2922</v>
      </c>
      <c r="J21" s="479">
        <v>3473</v>
      </c>
      <c r="K21" s="479">
        <v>2565</v>
      </c>
      <c r="L21" s="479">
        <v>2887</v>
      </c>
      <c r="M21" s="480">
        <v>3263</v>
      </c>
      <c r="N21" s="479">
        <v>3987</v>
      </c>
      <c r="O21" s="479">
        <v>2854</v>
      </c>
      <c r="P21" s="479">
        <v>2644</v>
      </c>
      <c r="Q21" s="480">
        <v>3775</v>
      </c>
      <c r="R21" s="479">
        <v>3521</v>
      </c>
      <c r="S21" s="479">
        <v>3216</v>
      </c>
      <c r="T21" s="479">
        <v>3404</v>
      </c>
      <c r="U21" s="480">
        <v>3704</v>
      </c>
      <c r="V21" s="479">
        <v>4557</v>
      </c>
      <c r="W21" s="479">
        <v>3437</v>
      </c>
      <c r="X21" s="479">
        <v>3327</v>
      </c>
      <c r="Y21" s="480">
        <v>3938</v>
      </c>
      <c r="Z21" s="479">
        <v>5565</v>
      </c>
      <c r="AA21" s="479">
        <v>3601</v>
      </c>
      <c r="AB21" s="479">
        <v>4817</v>
      </c>
      <c r="AC21" s="480">
        <v>3882</v>
      </c>
      <c r="AD21" s="479">
        <v>5573</v>
      </c>
      <c r="AE21" s="479">
        <v>4015</v>
      </c>
      <c r="AF21" s="479">
        <v>4360</v>
      </c>
      <c r="AG21" s="480">
        <v>4246</v>
      </c>
      <c r="AH21" s="479">
        <v>4505</v>
      </c>
      <c r="AI21" s="479">
        <v>3057</v>
      </c>
      <c r="AJ21" s="479">
        <v>3477</v>
      </c>
      <c r="AK21" s="480">
        <v>3781</v>
      </c>
      <c r="AL21" s="441">
        <v>4683</v>
      </c>
      <c r="AM21" s="527">
        <v>3272</v>
      </c>
      <c r="AN21" s="527">
        <v>3510</v>
      </c>
      <c r="AO21" s="527">
        <v>4049</v>
      </c>
      <c r="AP21" s="486">
        <v>4303</v>
      </c>
      <c r="AQ21" s="480">
        <v>3039</v>
      </c>
      <c r="AR21" s="480">
        <v>2854</v>
      </c>
      <c r="AS21" s="480">
        <v>3430</v>
      </c>
      <c r="AT21" s="478"/>
      <c r="AU21" s="485">
        <v>11652</v>
      </c>
      <c r="AV21" s="485">
        <v>12188</v>
      </c>
      <c r="AW21" s="225">
        <v>-536</v>
      </c>
      <c r="AX21" s="256">
        <v>-4.3977682966852644E-2</v>
      </c>
      <c r="AY21" s="438"/>
      <c r="AZ21" s="1150">
        <v>11652</v>
      </c>
      <c r="BA21" s="1150">
        <v>12188</v>
      </c>
      <c r="BB21" s="1150">
        <v>13260</v>
      </c>
      <c r="BC21" s="655">
        <v>13845</v>
      </c>
      <c r="BD21" s="655">
        <v>15259</v>
      </c>
      <c r="BE21" s="655">
        <v>17865</v>
      </c>
      <c r="BF21" s="655">
        <v>18194</v>
      </c>
      <c r="BG21" s="655">
        <v>14820</v>
      </c>
      <c r="BH21" s="655">
        <v>15514</v>
      </c>
      <c r="BI21" s="655">
        <v>13626</v>
      </c>
      <c r="BJ21" s="1280">
        <v>13053</v>
      </c>
      <c r="BK21" s="1280">
        <v>11158</v>
      </c>
      <c r="BL21" s="1280">
        <v>10157</v>
      </c>
      <c r="BM21" s="454"/>
      <c r="BO21" s="384"/>
      <c r="BR21" s="381"/>
    </row>
    <row r="22" spans="1:70" ht="12.75" customHeight="1" x14ac:dyDescent="0.2">
      <c r="A22" s="163"/>
      <c r="B22" s="658" t="s">
        <v>65</v>
      </c>
      <c r="C22" s="172">
        <v>60</v>
      </c>
      <c r="D22" s="256">
        <v>1.912655403251514E-2</v>
      </c>
      <c r="E22" s="130"/>
      <c r="F22" s="392">
        <v>3197</v>
      </c>
      <c r="G22" s="479">
        <v>3015</v>
      </c>
      <c r="H22" s="479">
        <v>2484</v>
      </c>
      <c r="I22" s="480">
        <v>2455</v>
      </c>
      <c r="J22" s="479">
        <v>3137</v>
      </c>
      <c r="K22" s="479">
        <v>3426</v>
      </c>
      <c r="L22" s="479">
        <v>2857</v>
      </c>
      <c r="M22" s="480">
        <v>3080</v>
      </c>
      <c r="N22" s="479">
        <v>3794</v>
      </c>
      <c r="O22" s="479">
        <v>3423</v>
      </c>
      <c r="P22" s="479">
        <v>3657</v>
      </c>
      <c r="Q22" s="480">
        <v>3089</v>
      </c>
      <c r="R22" s="479">
        <v>1242</v>
      </c>
      <c r="S22" s="479">
        <v>1421</v>
      </c>
      <c r="T22" s="479">
        <v>1222</v>
      </c>
      <c r="U22" s="480">
        <v>1552</v>
      </c>
      <c r="V22" s="479">
        <v>1546</v>
      </c>
      <c r="W22" s="479">
        <v>1859</v>
      </c>
      <c r="X22" s="479">
        <v>1709</v>
      </c>
      <c r="Y22" s="480">
        <v>2183</v>
      </c>
      <c r="Z22" s="479">
        <v>2253</v>
      </c>
      <c r="AA22" s="479">
        <v>2017</v>
      </c>
      <c r="AB22" s="479">
        <v>1577</v>
      </c>
      <c r="AC22" s="480">
        <v>2224</v>
      </c>
      <c r="AD22" s="479">
        <v>2320</v>
      </c>
      <c r="AE22" s="479">
        <v>1910</v>
      </c>
      <c r="AF22" s="479">
        <v>2120</v>
      </c>
      <c r="AG22" s="480">
        <v>2156</v>
      </c>
      <c r="AH22" s="479">
        <v>1697</v>
      </c>
      <c r="AI22" s="479">
        <v>1856</v>
      </c>
      <c r="AJ22" s="479">
        <v>1606</v>
      </c>
      <c r="AK22" s="480">
        <v>1849</v>
      </c>
      <c r="AL22" s="441">
        <v>1694</v>
      </c>
      <c r="AM22" s="527">
        <v>2331</v>
      </c>
      <c r="AN22" s="527">
        <v>2158</v>
      </c>
      <c r="AO22" s="527">
        <v>2399</v>
      </c>
      <c r="AP22" s="486">
        <v>2477</v>
      </c>
      <c r="AQ22" s="480">
        <v>2338</v>
      </c>
      <c r="AR22" s="480">
        <v>2276</v>
      </c>
      <c r="AS22" s="480">
        <v>3066</v>
      </c>
      <c r="AT22" s="478"/>
      <c r="AU22" s="485">
        <v>11151</v>
      </c>
      <c r="AV22" s="485">
        <v>12500</v>
      </c>
      <c r="AW22" s="225">
        <v>-1349</v>
      </c>
      <c r="AX22" s="256">
        <v>-0.10792</v>
      </c>
      <c r="AY22" s="438"/>
      <c r="AZ22" s="1150">
        <v>11151</v>
      </c>
      <c r="BA22" s="1150">
        <v>12500</v>
      </c>
      <c r="BB22" s="1150">
        <v>13963</v>
      </c>
      <c r="BC22" s="655">
        <v>5437</v>
      </c>
      <c r="BD22" s="655">
        <v>7297</v>
      </c>
      <c r="BE22" s="655">
        <v>8071</v>
      </c>
      <c r="BF22" s="655">
        <v>8506</v>
      </c>
      <c r="BG22" s="655">
        <v>7008</v>
      </c>
      <c r="BH22" s="655">
        <v>8582</v>
      </c>
      <c r="BI22" s="655">
        <v>10157</v>
      </c>
      <c r="BJ22" s="1280">
        <v>9013</v>
      </c>
      <c r="BK22" s="1280">
        <v>8802</v>
      </c>
      <c r="BL22" s="1280">
        <v>1308</v>
      </c>
      <c r="BM22" s="454"/>
      <c r="BO22" s="384"/>
      <c r="BR22" s="381"/>
    </row>
    <row r="23" spans="1:70" ht="12.75" customHeight="1" x14ac:dyDescent="0.2">
      <c r="A23" s="163"/>
      <c r="B23" s="658" t="s">
        <v>66</v>
      </c>
      <c r="C23" s="172">
        <v>68</v>
      </c>
      <c r="D23" s="256">
        <v>5.6338028169014086E-2</v>
      </c>
      <c r="E23" s="130"/>
      <c r="F23" s="392">
        <v>1275</v>
      </c>
      <c r="G23" s="479">
        <v>1138</v>
      </c>
      <c r="H23" s="479">
        <v>1142</v>
      </c>
      <c r="I23" s="480">
        <v>1091</v>
      </c>
      <c r="J23" s="479">
        <v>1207</v>
      </c>
      <c r="K23" s="479">
        <v>1403</v>
      </c>
      <c r="L23" s="479">
        <v>1500</v>
      </c>
      <c r="M23" s="480">
        <v>1490</v>
      </c>
      <c r="N23" s="479">
        <v>1306</v>
      </c>
      <c r="O23" s="479">
        <v>1398</v>
      </c>
      <c r="P23" s="479">
        <v>1381</v>
      </c>
      <c r="Q23" s="480">
        <v>1444</v>
      </c>
      <c r="R23" s="479">
        <v>1386</v>
      </c>
      <c r="S23" s="479">
        <v>1292</v>
      </c>
      <c r="T23" s="479">
        <v>1834</v>
      </c>
      <c r="U23" s="480">
        <v>1891</v>
      </c>
      <c r="V23" s="479">
        <v>1822</v>
      </c>
      <c r="W23" s="479">
        <v>1838</v>
      </c>
      <c r="X23" s="479">
        <v>1881</v>
      </c>
      <c r="Y23" s="480">
        <v>1852</v>
      </c>
      <c r="Z23" s="479">
        <v>2030</v>
      </c>
      <c r="AA23" s="479">
        <v>1993</v>
      </c>
      <c r="AB23" s="479">
        <v>2068</v>
      </c>
      <c r="AC23" s="480">
        <v>1948</v>
      </c>
      <c r="AD23" s="479">
        <v>2016</v>
      </c>
      <c r="AE23" s="479">
        <v>2074</v>
      </c>
      <c r="AF23" s="479">
        <v>2075</v>
      </c>
      <c r="AG23" s="480">
        <v>1951</v>
      </c>
      <c r="AH23" s="479">
        <v>1822</v>
      </c>
      <c r="AI23" s="479">
        <v>1632</v>
      </c>
      <c r="AJ23" s="479">
        <v>1702</v>
      </c>
      <c r="AK23" s="480">
        <v>1632</v>
      </c>
      <c r="AL23" s="441">
        <v>1630</v>
      </c>
      <c r="AM23" s="527">
        <v>1605</v>
      </c>
      <c r="AN23" s="527">
        <v>1605</v>
      </c>
      <c r="AO23" s="527">
        <v>1535</v>
      </c>
      <c r="AP23" s="486">
        <v>1555</v>
      </c>
      <c r="AQ23" s="480">
        <v>1528</v>
      </c>
      <c r="AR23" s="480">
        <v>1534</v>
      </c>
      <c r="AS23" s="480">
        <v>1536</v>
      </c>
      <c r="AT23" s="478"/>
      <c r="AU23" s="485">
        <v>4646</v>
      </c>
      <c r="AV23" s="485">
        <v>5600</v>
      </c>
      <c r="AW23" s="225">
        <v>-954</v>
      </c>
      <c r="AX23" s="256">
        <v>-0.17035714285714285</v>
      </c>
      <c r="AY23" s="438"/>
      <c r="AZ23" s="1150">
        <v>4646</v>
      </c>
      <c r="BA23" s="1150">
        <v>5600</v>
      </c>
      <c r="BB23" s="1150">
        <v>5529</v>
      </c>
      <c r="BC23" s="655">
        <v>6403</v>
      </c>
      <c r="BD23" s="655">
        <v>7393</v>
      </c>
      <c r="BE23" s="655">
        <v>8039</v>
      </c>
      <c r="BF23" s="655">
        <v>8116</v>
      </c>
      <c r="BG23" s="655">
        <v>6788</v>
      </c>
      <c r="BH23" s="655">
        <v>6375</v>
      </c>
      <c r="BI23" s="655">
        <v>6153</v>
      </c>
      <c r="BJ23" s="1280">
        <v>5464</v>
      </c>
      <c r="BK23" s="1280">
        <v>4653</v>
      </c>
      <c r="BL23" s="1280">
        <v>4742</v>
      </c>
      <c r="BM23" s="454"/>
      <c r="BO23" s="384"/>
      <c r="BR23" s="381"/>
    </row>
    <row r="24" spans="1:70" ht="12.75" customHeight="1" x14ac:dyDescent="0.2">
      <c r="A24" s="163"/>
      <c r="B24" s="658" t="s">
        <v>67</v>
      </c>
      <c r="C24" s="172">
        <v>-76</v>
      </c>
      <c r="D24" s="256">
        <v>-5.9748427672955975E-2</v>
      </c>
      <c r="E24" s="130"/>
      <c r="F24" s="392">
        <v>1196</v>
      </c>
      <c r="G24" s="479">
        <v>1278</v>
      </c>
      <c r="H24" s="479">
        <v>995</v>
      </c>
      <c r="I24" s="480">
        <v>1204</v>
      </c>
      <c r="J24" s="479">
        <v>1272</v>
      </c>
      <c r="K24" s="479">
        <v>1346</v>
      </c>
      <c r="L24" s="479">
        <v>1220</v>
      </c>
      <c r="M24" s="480">
        <v>1042</v>
      </c>
      <c r="N24" s="479">
        <v>1406</v>
      </c>
      <c r="O24" s="479">
        <v>1406</v>
      </c>
      <c r="P24" s="479">
        <v>1339</v>
      </c>
      <c r="Q24" s="480">
        <v>1354</v>
      </c>
      <c r="R24" s="479">
        <v>1437</v>
      </c>
      <c r="S24" s="479">
        <v>1332</v>
      </c>
      <c r="T24" s="479">
        <v>1485</v>
      </c>
      <c r="U24" s="480">
        <v>1367</v>
      </c>
      <c r="V24" s="479">
        <v>1477</v>
      </c>
      <c r="W24" s="479">
        <v>1288</v>
      </c>
      <c r="X24" s="479">
        <v>1390</v>
      </c>
      <c r="Y24" s="480">
        <v>1277</v>
      </c>
      <c r="Z24" s="479">
        <v>1256</v>
      </c>
      <c r="AA24" s="479">
        <v>1264</v>
      </c>
      <c r="AB24" s="479">
        <v>1329</v>
      </c>
      <c r="AC24" s="480">
        <v>1325</v>
      </c>
      <c r="AD24" s="479">
        <v>1426</v>
      </c>
      <c r="AE24" s="479">
        <v>1660</v>
      </c>
      <c r="AF24" s="479">
        <v>1494</v>
      </c>
      <c r="AG24" s="480">
        <v>1536</v>
      </c>
      <c r="AH24" s="479">
        <v>1630</v>
      </c>
      <c r="AI24" s="479">
        <v>1590</v>
      </c>
      <c r="AJ24" s="479">
        <v>1556</v>
      </c>
      <c r="AK24" s="480">
        <v>1639</v>
      </c>
      <c r="AL24" s="441">
        <v>1596</v>
      </c>
      <c r="AM24" s="527">
        <v>1544</v>
      </c>
      <c r="AN24" s="527">
        <v>1573</v>
      </c>
      <c r="AO24" s="527">
        <v>1670</v>
      </c>
      <c r="AP24" s="486">
        <v>1639</v>
      </c>
      <c r="AQ24" s="480">
        <v>1526</v>
      </c>
      <c r="AR24" s="480">
        <v>1571</v>
      </c>
      <c r="AS24" s="480">
        <v>1602</v>
      </c>
      <c r="AT24" s="478"/>
      <c r="AU24" s="485">
        <v>4673</v>
      </c>
      <c r="AV24" s="485">
        <v>4880</v>
      </c>
      <c r="AW24" s="225">
        <v>-207</v>
      </c>
      <c r="AX24" s="256">
        <v>-4.2418032786885246E-2</v>
      </c>
      <c r="AY24" s="438"/>
      <c r="AZ24" s="1150">
        <v>4673</v>
      </c>
      <c r="BA24" s="1150">
        <v>4880</v>
      </c>
      <c r="BB24" s="1150">
        <v>5505</v>
      </c>
      <c r="BC24" s="655">
        <v>5621</v>
      </c>
      <c r="BD24" s="655">
        <v>5432</v>
      </c>
      <c r="BE24" s="655">
        <v>5174</v>
      </c>
      <c r="BF24" s="655">
        <v>6116</v>
      </c>
      <c r="BG24" s="655">
        <v>6415</v>
      </c>
      <c r="BH24" s="655">
        <v>6383</v>
      </c>
      <c r="BI24" s="655">
        <v>6338</v>
      </c>
      <c r="BJ24" s="1280">
        <v>6066</v>
      </c>
      <c r="BK24" s="1280">
        <v>5819</v>
      </c>
      <c r="BL24" s="1280">
        <v>5491</v>
      </c>
      <c r="BM24" s="454"/>
      <c r="BO24" s="384"/>
      <c r="BR24" s="381"/>
    </row>
    <row r="25" spans="1:70" ht="12.75" customHeight="1" x14ac:dyDescent="0.2">
      <c r="A25" s="163"/>
      <c r="B25" s="658" t="s">
        <v>62</v>
      </c>
      <c r="C25" s="172">
        <v>4</v>
      </c>
      <c r="D25" s="256">
        <v>0.15384615384615385</v>
      </c>
      <c r="E25" s="130"/>
      <c r="F25" s="392">
        <v>30</v>
      </c>
      <c r="G25" s="479">
        <v>22</v>
      </c>
      <c r="H25" s="479">
        <v>28</v>
      </c>
      <c r="I25" s="480">
        <v>34</v>
      </c>
      <c r="J25" s="479">
        <v>26</v>
      </c>
      <c r="K25" s="479">
        <v>28</v>
      </c>
      <c r="L25" s="479">
        <v>44</v>
      </c>
      <c r="M25" s="480">
        <v>34</v>
      </c>
      <c r="N25" s="479">
        <v>25</v>
      </c>
      <c r="O25" s="479">
        <v>38</v>
      </c>
      <c r="P25" s="479">
        <v>41</v>
      </c>
      <c r="Q25" s="480">
        <v>47</v>
      </c>
      <c r="R25" s="479">
        <v>39</v>
      </c>
      <c r="S25" s="479">
        <v>47</v>
      </c>
      <c r="T25" s="479">
        <v>54</v>
      </c>
      <c r="U25" s="480">
        <v>56</v>
      </c>
      <c r="V25" s="479">
        <v>56</v>
      </c>
      <c r="W25" s="479">
        <v>56</v>
      </c>
      <c r="X25" s="479">
        <v>80</v>
      </c>
      <c r="Y25" s="480">
        <v>102</v>
      </c>
      <c r="Z25" s="479">
        <v>90</v>
      </c>
      <c r="AA25" s="479">
        <v>97</v>
      </c>
      <c r="AB25" s="479">
        <v>63</v>
      </c>
      <c r="AC25" s="480">
        <v>58</v>
      </c>
      <c r="AD25" s="479">
        <v>44</v>
      </c>
      <c r="AE25" s="479">
        <v>51</v>
      </c>
      <c r="AF25" s="479">
        <v>104</v>
      </c>
      <c r="AG25" s="480">
        <v>243</v>
      </c>
      <c r="AH25" s="479">
        <v>671</v>
      </c>
      <c r="AI25" s="479">
        <v>1758</v>
      </c>
      <c r="AJ25" s="479">
        <v>2459</v>
      </c>
      <c r="AK25" s="480">
        <v>2915</v>
      </c>
      <c r="AL25" s="441">
        <v>4124</v>
      </c>
      <c r="AM25" s="527">
        <v>5305</v>
      </c>
      <c r="AN25" s="527">
        <v>5435</v>
      </c>
      <c r="AO25" s="527">
        <v>5060</v>
      </c>
      <c r="AP25" s="486">
        <v>4659</v>
      </c>
      <c r="AQ25" s="480">
        <v>4412</v>
      </c>
      <c r="AR25" s="480">
        <v>4434</v>
      </c>
      <c r="AS25" s="480">
        <v>4246</v>
      </c>
      <c r="AT25" s="478"/>
      <c r="AU25" s="485">
        <v>114</v>
      </c>
      <c r="AV25" s="485">
        <v>132</v>
      </c>
      <c r="AW25" s="225">
        <v>-18</v>
      </c>
      <c r="AX25" s="256">
        <v>-0.13636363636363635</v>
      </c>
      <c r="AY25" s="438"/>
      <c r="AZ25" s="1150">
        <v>114</v>
      </c>
      <c r="BA25" s="1150">
        <v>132</v>
      </c>
      <c r="BB25" s="1150">
        <v>151</v>
      </c>
      <c r="BC25" s="655">
        <v>196</v>
      </c>
      <c r="BD25" s="655">
        <v>294</v>
      </c>
      <c r="BE25" s="655">
        <v>308</v>
      </c>
      <c r="BF25" s="655">
        <v>442</v>
      </c>
      <c r="BG25" s="655">
        <v>7803</v>
      </c>
      <c r="BH25" s="655">
        <v>19924</v>
      </c>
      <c r="BI25" s="655">
        <v>17751</v>
      </c>
      <c r="BJ25" s="1280">
        <v>7194</v>
      </c>
      <c r="BK25" s="1280">
        <v>3711</v>
      </c>
      <c r="BL25" s="1280">
        <v>0</v>
      </c>
      <c r="BM25" s="454"/>
      <c r="BO25" s="384"/>
      <c r="BR25" s="381"/>
    </row>
    <row r="26" spans="1:70" ht="12.75" customHeight="1" x14ac:dyDescent="0.2">
      <c r="A26" s="163"/>
      <c r="B26" s="658" t="s">
        <v>86</v>
      </c>
      <c r="C26" s="172">
        <v>-933</v>
      </c>
      <c r="D26" s="256">
        <v>-0.32840549102428723</v>
      </c>
      <c r="E26" s="130"/>
      <c r="F26" s="392">
        <v>1908</v>
      </c>
      <c r="G26" s="479">
        <v>2238</v>
      </c>
      <c r="H26" s="479">
        <v>2024</v>
      </c>
      <c r="I26" s="480">
        <v>2218</v>
      </c>
      <c r="J26" s="479">
        <v>2841</v>
      </c>
      <c r="K26" s="479">
        <v>2049</v>
      </c>
      <c r="L26" s="479">
        <v>2797</v>
      </c>
      <c r="M26" s="480">
        <v>3041</v>
      </c>
      <c r="N26" s="479">
        <v>1877</v>
      </c>
      <c r="O26" s="479">
        <v>3310</v>
      </c>
      <c r="P26" s="479">
        <v>2824</v>
      </c>
      <c r="Q26" s="480">
        <v>2668</v>
      </c>
      <c r="R26" s="479">
        <v>3243</v>
      </c>
      <c r="S26" s="479">
        <v>3197</v>
      </c>
      <c r="T26" s="479">
        <v>3536</v>
      </c>
      <c r="U26" s="480">
        <v>4472</v>
      </c>
      <c r="V26" s="479">
        <v>3668</v>
      </c>
      <c r="W26" s="479">
        <v>3720</v>
      </c>
      <c r="X26" s="479">
        <v>2632</v>
      </c>
      <c r="Y26" s="480">
        <v>3319</v>
      </c>
      <c r="Z26" s="479">
        <v>4728</v>
      </c>
      <c r="AA26" s="479">
        <v>4268</v>
      </c>
      <c r="AB26" s="479">
        <v>4186</v>
      </c>
      <c r="AC26" s="480">
        <v>3730</v>
      </c>
      <c r="AD26" s="479">
        <v>6030</v>
      </c>
      <c r="AE26" s="479">
        <v>4108</v>
      </c>
      <c r="AF26" s="479">
        <v>2461</v>
      </c>
      <c r="AG26" s="480">
        <v>3886</v>
      </c>
      <c r="AH26" s="479">
        <v>2268</v>
      </c>
      <c r="AI26" s="479">
        <v>7826</v>
      </c>
      <c r="AJ26" s="479">
        <v>3206</v>
      </c>
      <c r="AK26" s="480">
        <v>3942</v>
      </c>
      <c r="AL26" s="441">
        <v>3477</v>
      </c>
      <c r="AM26" s="527">
        <v>3587</v>
      </c>
      <c r="AN26" s="527">
        <v>2594</v>
      </c>
      <c r="AO26" s="527">
        <v>2953</v>
      </c>
      <c r="AP26" s="486">
        <v>2341</v>
      </c>
      <c r="AQ26" s="480">
        <v>3444</v>
      </c>
      <c r="AR26" s="480">
        <v>1855</v>
      </c>
      <c r="AS26" s="480">
        <v>6038</v>
      </c>
      <c r="AT26" s="478"/>
      <c r="AU26" s="485">
        <v>8388</v>
      </c>
      <c r="AV26" s="485">
        <v>10728</v>
      </c>
      <c r="AW26" s="225">
        <v>-2340</v>
      </c>
      <c r="AX26" s="256">
        <v>-0.21812080536912751</v>
      </c>
      <c r="AY26" s="438"/>
      <c r="AZ26" s="1150">
        <v>8388</v>
      </c>
      <c r="BA26" s="1150">
        <v>10728</v>
      </c>
      <c r="BB26" s="1150">
        <v>10679</v>
      </c>
      <c r="BC26" s="655">
        <v>14448</v>
      </c>
      <c r="BD26" s="655">
        <v>13339</v>
      </c>
      <c r="BE26" s="655">
        <v>16912</v>
      </c>
      <c r="BF26" s="655">
        <v>16485</v>
      </c>
      <c r="BG26" s="655">
        <v>17242</v>
      </c>
      <c r="BH26" s="655">
        <v>12611</v>
      </c>
      <c r="BI26" s="655">
        <v>13678</v>
      </c>
      <c r="BJ26" s="1280">
        <v>12162</v>
      </c>
      <c r="BK26" s="1280">
        <v>5080</v>
      </c>
      <c r="BL26" s="1280">
        <v>9626</v>
      </c>
      <c r="BM26" s="454"/>
      <c r="BO26" s="384"/>
      <c r="BP26" s="381"/>
      <c r="BQ26" s="381"/>
      <c r="BR26" s="381"/>
    </row>
    <row r="27" spans="1:70" ht="12.75" customHeight="1" x14ac:dyDescent="0.2">
      <c r="A27" s="163"/>
      <c r="B27" s="658" t="s">
        <v>69</v>
      </c>
      <c r="C27" s="172">
        <v>-315</v>
      </c>
      <c r="D27" s="256">
        <v>-0.54878048780487809</v>
      </c>
      <c r="E27" s="407"/>
      <c r="F27" s="392">
        <v>259</v>
      </c>
      <c r="G27" s="479">
        <v>268</v>
      </c>
      <c r="H27" s="479">
        <v>256</v>
      </c>
      <c r="I27" s="480">
        <v>315</v>
      </c>
      <c r="J27" s="479">
        <v>574</v>
      </c>
      <c r="K27" s="479">
        <v>603</v>
      </c>
      <c r="L27" s="479">
        <v>616</v>
      </c>
      <c r="M27" s="480">
        <v>602</v>
      </c>
      <c r="N27" s="479">
        <v>483</v>
      </c>
      <c r="O27" s="479">
        <v>408</v>
      </c>
      <c r="P27" s="479">
        <v>380</v>
      </c>
      <c r="Q27" s="480">
        <v>368</v>
      </c>
      <c r="R27" s="479">
        <v>1940</v>
      </c>
      <c r="S27" s="479">
        <v>1080</v>
      </c>
      <c r="T27" s="479">
        <v>499</v>
      </c>
      <c r="U27" s="480">
        <v>497</v>
      </c>
      <c r="V27" s="479">
        <v>500</v>
      </c>
      <c r="W27" s="479">
        <v>513</v>
      </c>
      <c r="X27" s="479">
        <v>554</v>
      </c>
      <c r="Y27" s="480">
        <v>641</v>
      </c>
      <c r="Z27" s="479">
        <v>632</v>
      </c>
      <c r="AA27" s="479">
        <v>596</v>
      </c>
      <c r="AB27" s="479">
        <v>575</v>
      </c>
      <c r="AC27" s="480">
        <v>619</v>
      </c>
      <c r="AD27" s="479">
        <v>649</v>
      </c>
      <c r="AE27" s="479">
        <v>637</v>
      </c>
      <c r="AF27" s="479">
        <v>618</v>
      </c>
      <c r="AG27" s="480">
        <v>602</v>
      </c>
      <c r="AH27" s="479">
        <v>655</v>
      </c>
      <c r="AI27" s="479">
        <v>463</v>
      </c>
      <c r="AJ27" s="479">
        <v>411</v>
      </c>
      <c r="AK27" s="480">
        <v>409</v>
      </c>
      <c r="AL27" s="441">
        <v>436</v>
      </c>
      <c r="AM27" s="527">
        <v>495</v>
      </c>
      <c r="AN27" s="527">
        <v>472</v>
      </c>
      <c r="AO27" s="527">
        <v>430</v>
      </c>
      <c r="AP27" s="486">
        <v>438</v>
      </c>
      <c r="AQ27" s="480">
        <v>380</v>
      </c>
      <c r="AR27" s="480">
        <v>420</v>
      </c>
      <c r="AS27" s="480">
        <v>410</v>
      </c>
      <c r="AT27" s="478"/>
      <c r="AU27" s="485">
        <v>1098</v>
      </c>
      <c r="AV27" s="485">
        <v>2395</v>
      </c>
      <c r="AW27" s="225">
        <v>-1297</v>
      </c>
      <c r="AX27" s="256">
        <v>-0.54154488517745303</v>
      </c>
      <c r="AY27" s="438"/>
      <c r="AZ27" s="1150">
        <v>1098</v>
      </c>
      <c r="BA27" s="1150">
        <v>2395</v>
      </c>
      <c r="BB27" s="1150">
        <v>1639</v>
      </c>
      <c r="BC27" s="655">
        <v>4016</v>
      </c>
      <c r="BD27" s="655">
        <v>2208</v>
      </c>
      <c r="BE27" s="655">
        <v>2422</v>
      </c>
      <c r="BF27" s="655">
        <v>2506</v>
      </c>
      <c r="BG27" s="655">
        <v>1938</v>
      </c>
      <c r="BH27" s="655">
        <v>1833</v>
      </c>
      <c r="BI27" s="655">
        <v>1648</v>
      </c>
      <c r="BJ27" s="1280">
        <v>1439</v>
      </c>
      <c r="BK27" s="1280">
        <v>1087</v>
      </c>
      <c r="BL27" s="1280">
        <v>1295</v>
      </c>
      <c r="BM27" s="454"/>
      <c r="BO27" s="384"/>
      <c r="BP27" s="381"/>
      <c r="BQ27" s="381"/>
      <c r="BR27" s="381"/>
    </row>
    <row r="28" spans="1:70" ht="12.75" customHeight="1" x14ac:dyDescent="0.2">
      <c r="A28" s="161"/>
      <c r="B28" s="658" t="s">
        <v>70</v>
      </c>
      <c r="C28" s="172">
        <v>-522</v>
      </c>
      <c r="D28" s="256">
        <v>-0.56800870511425461</v>
      </c>
      <c r="E28" s="130"/>
      <c r="F28" s="392">
        <v>397</v>
      </c>
      <c r="G28" s="479">
        <v>779</v>
      </c>
      <c r="H28" s="479">
        <v>692</v>
      </c>
      <c r="I28" s="480">
        <v>737</v>
      </c>
      <c r="J28" s="479">
        <v>919</v>
      </c>
      <c r="K28" s="479">
        <v>859</v>
      </c>
      <c r="L28" s="479">
        <v>902</v>
      </c>
      <c r="M28" s="480">
        <v>1042</v>
      </c>
      <c r="N28" s="479">
        <v>1285</v>
      </c>
      <c r="O28" s="479">
        <v>1059</v>
      </c>
      <c r="P28" s="479">
        <v>1506</v>
      </c>
      <c r="Q28" s="480">
        <v>1337</v>
      </c>
      <c r="R28" s="479">
        <v>1312</v>
      </c>
      <c r="S28" s="479">
        <v>1374</v>
      </c>
      <c r="T28" s="479">
        <v>1981</v>
      </c>
      <c r="U28" s="480">
        <v>1980</v>
      </c>
      <c r="V28" s="479">
        <v>2274</v>
      </c>
      <c r="W28" s="479">
        <v>1989</v>
      </c>
      <c r="X28" s="479">
        <v>1978</v>
      </c>
      <c r="Y28" s="480">
        <v>1979</v>
      </c>
      <c r="Z28" s="479">
        <v>2125</v>
      </c>
      <c r="AA28" s="479">
        <v>2275</v>
      </c>
      <c r="AB28" s="479">
        <v>2425</v>
      </c>
      <c r="AC28" s="480">
        <v>2433</v>
      </c>
      <c r="AD28" s="479">
        <v>2574</v>
      </c>
      <c r="AE28" s="479">
        <v>3216</v>
      </c>
      <c r="AF28" s="479">
        <v>2613</v>
      </c>
      <c r="AG28" s="480">
        <v>1905</v>
      </c>
      <c r="AH28" s="479">
        <v>2597</v>
      </c>
      <c r="AI28" s="479">
        <v>2312</v>
      </c>
      <c r="AJ28" s="479">
        <v>1378</v>
      </c>
      <c r="AK28" s="480">
        <v>1566</v>
      </c>
      <c r="AL28" s="441">
        <v>1897</v>
      </c>
      <c r="AM28" s="527">
        <v>1550</v>
      </c>
      <c r="AN28" s="527">
        <v>1341</v>
      </c>
      <c r="AO28" s="527">
        <v>1372</v>
      </c>
      <c r="AP28" s="486">
        <v>1370</v>
      </c>
      <c r="AQ28" s="480">
        <v>1663</v>
      </c>
      <c r="AR28" s="480">
        <v>1517</v>
      </c>
      <c r="AS28" s="480">
        <v>1521</v>
      </c>
      <c r="AT28" s="255"/>
      <c r="AU28" s="226">
        <v>2605</v>
      </c>
      <c r="AV28" s="485">
        <v>3722</v>
      </c>
      <c r="AW28" s="225">
        <v>-1117</v>
      </c>
      <c r="AX28" s="256">
        <v>-0.30010746910263297</v>
      </c>
      <c r="AY28" s="438"/>
      <c r="AZ28" s="1150">
        <v>2605</v>
      </c>
      <c r="BA28" s="1150">
        <v>3722</v>
      </c>
      <c r="BB28" s="1150">
        <v>5187</v>
      </c>
      <c r="BC28" s="655">
        <v>6647</v>
      </c>
      <c r="BD28" s="655">
        <v>8220</v>
      </c>
      <c r="BE28" s="655">
        <v>9258</v>
      </c>
      <c r="BF28" s="655">
        <v>10308</v>
      </c>
      <c r="BG28" s="655">
        <v>7853</v>
      </c>
      <c r="BH28" s="655">
        <v>6160</v>
      </c>
      <c r="BI28" s="655">
        <v>6071</v>
      </c>
      <c r="BJ28" s="1280">
        <v>4302</v>
      </c>
      <c r="BK28" s="1280">
        <v>2798</v>
      </c>
      <c r="BL28" s="1280">
        <v>3261</v>
      </c>
      <c r="BM28" s="454"/>
      <c r="BO28" s="384"/>
      <c r="BP28" s="381"/>
      <c r="BQ28" s="381"/>
      <c r="BR28" s="381"/>
    </row>
    <row r="29" spans="1:70" ht="12.75" customHeight="1" x14ac:dyDescent="0.2">
      <c r="A29" s="161"/>
      <c r="B29" s="161" t="s">
        <v>121</v>
      </c>
      <c r="C29" s="172">
        <v>165</v>
      </c>
      <c r="D29" s="256" t="s">
        <v>41</v>
      </c>
      <c r="E29" s="130"/>
      <c r="F29" s="394">
        <v>165</v>
      </c>
      <c r="G29" s="226">
        <v>0</v>
      </c>
      <c r="H29" s="226">
        <v>0</v>
      </c>
      <c r="I29" s="512">
        <v>0</v>
      </c>
      <c r="J29" s="226">
        <v>0</v>
      </c>
      <c r="K29" s="226">
        <v>0</v>
      </c>
      <c r="L29" s="226">
        <v>0</v>
      </c>
      <c r="M29" s="512">
        <v>0</v>
      </c>
      <c r="N29" s="226">
        <v>0</v>
      </c>
      <c r="O29" s="226">
        <v>0</v>
      </c>
      <c r="P29" s="226">
        <v>0</v>
      </c>
      <c r="Q29" s="512">
        <v>0</v>
      </c>
      <c r="R29" s="226">
        <v>0</v>
      </c>
      <c r="S29" s="226">
        <v>0</v>
      </c>
      <c r="T29" s="226">
        <v>13567</v>
      </c>
      <c r="U29" s="512">
        <v>0</v>
      </c>
      <c r="V29" s="226">
        <v>900</v>
      </c>
      <c r="W29" s="226">
        <v>0</v>
      </c>
      <c r="X29" s="226">
        <v>0</v>
      </c>
      <c r="Y29" s="512">
        <v>0</v>
      </c>
      <c r="Z29" s="226">
        <v>0</v>
      </c>
      <c r="AA29" s="226">
        <v>0</v>
      </c>
      <c r="AB29" s="226">
        <v>0</v>
      </c>
      <c r="AC29" s="512">
        <v>0</v>
      </c>
      <c r="AD29" s="226">
        <v>0</v>
      </c>
      <c r="AE29" s="226">
        <v>0</v>
      </c>
      <c r="AF29" s="226">
        <v>0</v>
      </c>
      <c r="AG29" s="512">
        <v>0</v>
      </c>
      <c r="AH29" s="226">
        <v>0</v>
      </c>
      <c r="AI29" s="226">
        <v>5347</v>
      </c>
      <c r="AJ29" s="226">
        <v>0</v>
      </c>
      <c r="AK29" s="256">
        <v>0</v>
      </c>
      <c r="AL29" s="455">
        <v>54200</v>
      </c>
      <c r="AM29" s="226">
        <v>0</v>
      </c>
      <c r="AN29" s="226">
        <v>0</v>
      </c>
      <c r="AO29" s="512">
        <v>0</v>
      </c>
      <c r="AP29" s="513">
        <v>0</v>
      </c>
      <c r="AQ29" s="512">
        <v>0</v>
      </c>
      <c r="AR29" s="512">
        <v>0</v>
      </c>
      <c r="AS29" s="512">
        <v>0</v>
      </c>
      <c r="AT29" s="255"/>
      <c r="AU29" s="226">
        <v>165</v>
      </c>
      <c r="AV29" s="485">
        <v>0</v>
      </c>
      <c r="AW29" s="225">
        <v>165</v>
      </c>
      <c r="AX29" s="256">
        <v>0</v>
      </c>
      <c r="AY29" s="438"/>
      <c r="AZ29" s="1150">
        <v>165</v>
      </c>
      <c r="BA29" s="1150">
        <v>0</v>
      </c>
      <c r="BB29" s="1150">
        <v>0</v>
      </c>
      <c r="BC29" s="655">
        <v>13567</v>
      </c>
      <c r="BD29" s="673">
        <v>900</v>
      </c>
      <c r="BE29" s="673">
        <v>0</v>
      </c>
      <c r="BF29" s="673">
        <v>0</v>
      </c>
      <c r="BG29" s="655">
        <v>180</v>
      </c>
      <c r="BH29" s="673">
        <v>700</v>
      </c>
      <c r="BI29" s="673">
        <v>0</v>
      </c>
      <c r="BJ29" s="1280">
        <v>0</v>
      </c>
      <c r="BK29" s="1280">
        <v>0</v>
      </c>
      <c r="BL29" s="1280">
        <v>0</v>
      </c>
      <c r="BM29" s="454"/>
      <c r="BO29" s="384"/>
      <c r="BP29" s="603"/>
      <c r="BQ29" s="381"/>
      <c r="BR29" s="381"/>
    </row>
    <row r="30" spans="1:70" ht="12.75" customHeight="1" x14ac:dyDescent="0.2">
      <c r="A30" s="163"/>
      <c r="C30" s="434">
        <v>-6471</v>
      </c>
      <c r="D30" s="435">
        <v>-0.2170311242286021</v>
      </c>
      <c r="E30" s="130"/>
      <c r="F30" s="396">
        <v>23345</v>
      </c>
      <c r="G30" s="488">
        <v>23384</v>
      </c>
      <c r="H30" s="488">
        <v>22686</v>
      </c>
      <c r="I30" s="489">
        <v>26784</v>
      </c>
      <c r="J30" s="488">
        <v>29816</v>
      </c>
      <c r="K30" s="488">
        <v>26259</v>
      </c>
      <c r="L30" s="488">
        <v>28532</v>
      </c>
      <c r="M30" s="489">
        <v>30351</v>
      </c>
      <c r="N30" s="488">
        <v>30921</v>
      </c>
      <c r="O30" s="488">
        <v>27970</v>
      </c>
      <c r="P30" s="488">
        <v>26377</v>
      </c>
      <c r="Q30" s="490">
        <v>27166</v>
      </c>
      <c r="R30" s="488">
        <v>31433</v>
      </c>
      <c r="S30" s="488">
        <v>31140</v>
      </c>
      <c r="T30" s="488">
        <v>47379</v>
      </c>
      <c r="U30" s="490">
        <v>34551</v>
      </c>
      <c r="V30" s="488">
        <v>42651</v>
      </c>
      <c r="W30" s="488">
        <v>37244</v>
      </c>
      <c r="X30" s="488">
        <v>37327</v>
      </c>
      <c r="Y30" s="490">
        <v>43517</v>
      </c>
      <c r="Z30" s="488">
        <v>54200</v>
      </c>
      <c r="AA30" s="488">
        <v>52012</v>
      </c>
      <c r="AB30" s="488">
        <v>38601</v>
      </c>
      <c r="AC30" s="490">
        <v>39500</v>
      </c>
      <c r="AD30" s="488">
        <v>46835</v>
      </c>
      <c r="AE30" s="488">
        <v>42047</v>
      </c>
      <c r="AF30" s="488">
        <v>35213</v>
      </c>
      <c r="AG30" s="490">
        <v>35168</v>
      </c>
      <c r="AH30" s="488">
        <v>28967</v>
      </c>
      <c r="AI30" s="488">
        <v>40216</v>
      </c>
      <c r="AJ30" s="488">
        <v>35911</v>
      </c>
      <c r="AK30" s="490">
        <v>44683</v>
      </c>
      <c r="AL30" s="663">
        <v>98603</v>
      </c>
      <c r="AM30" s="519">
        <v>48132</v>
      </c>
      <c r="AN30" s="519">
        <v>44039</v>
      </c>
      <c r="AO30" s="519">
        <v>57148</v>
      </c>
      <c r="AP30" s="495">
        <v>55349</v>
      </c>
      <c r="AQ30" s="490">
        <v>50178</v>
      </c>
      <c r="AR30" s="490">
        <v>41346</v>
      </c>
      <c r="AS30" s="490">
        <v>55217</v>
      </c>
      <c r="AT30" s="255"/>
      <c r="AU30" s="1282">
        <v>96199</v>
      </c>
      <c r="AV30" s="1282">
        <v>114958</v>
      </c>
      <c r="AW30" s="664">
        <v>-18759</v>
      </c>
      <c r="AX30" s="1285">
        <v>-0.16318133579220237</v>
      </c>
      <c r="AY30" s="433"/>
      <c r="AZ30" s="1480">
        <v>96199</v>
      </c>
      <c r="BA30" s="495">
        <v>114958</v>
      </c>
      <c r="BB30" s="490">
        <v>112434</v>
      </c>
      <c r="BC30" s="490">
        <v>144503</v>
      </c>
      <c r="BD30" s="490">
        <v>160739</v>
      </c>
      <c r="BE30" s="490">
        <v>184313</v>
      </c>
      <c r="BF30" s="681">
        <v>159263</v>
      </c>
      <c r="BG30" s="665">
        <v>149777</v>
      </c>
      <c r="BH30" s="665">
        <v>247922</v>
      </c>
      <c r="BI30" s="665">
        <v>202090</v>
      </c>
      <c r="BJ30" s="1283">
        <v>163976</v>
      </c>
      <c r="BK30" s="1283">
        <v>127504</v>
      </c>
      <c r="BL30" s="1283">
        <v>118638</v>
      </c>
      <c r="BM30" s="454"/>
      <c r="BO30" s="381"/>
      <c r="BP30" s="381"/>
      <c r="BQ30" s="381"/>
      <c r="BR30" s="381"/>
    </row>
    <row r="31" spans="1:70" s="413" customFormat="1" ht="24.75" customHeight="1" thickBot="1" x14ac:dyDescent="0.25">
      <c r="A31" s="1528" t="s">
        <v>149</v>
      </c>
      <c r="B31" s="1529"/>
      <c r="C31" s="172">
        <v>-1087</v>
      </c>
      <c r="D31" s="456">
        <v>-0.33312902237205028</v>
      </c>
      <c r="E31" s="130"/>
      <c r="F31" s="411">
        <v>2176</v>
      </c>
      <c r="G31" s="526">
        <v>2232</v>
      </c>
      <c r="H31" s="526">
        <v>3469</v>
      </c>
      <c r="I31" s="480">
        <v>4132</v>
      </c>
      <c r="J31" s="527">
        <v>3263</v>
      </c>
      <c r="K31" s="526">
        <v>2008</v>
      </c>
      <c r="L31" s="526">
        <v>3105</v>
      </c>
      <c r="M31" s="480">
        <v>2005</v>
      </c>
      <c r="N31" s="527">
        <v>1095</v>
      </c>
      <c r="O31" s="526">
        <v>-251</v>
      </c>
      <c r="P31" s="526">
        <v>-1964</v>
      </c>
      <c r="Q31" s="1195">
        <v>-324</v>
      </c>
      <c r="R31" s="440">
        <v>790</v>
      </c>
      <c r="S31" s="534">
        <v>3911</v>
      </c>
      <c r="T31" s="534">
        <v>-11565</v>
      </c>
      <c r="U31" s="535">
        <v>2216</v>
      </c>
      <c r="V31" s="440">
        <v>9886</v>
      </c>
      <c r="W31" s="534">
        <v>7327</v>
      </c>
      <c r="X31" s="519">
        <v>10085</v>
      </c>
      <c r="Y31" s="490">
        <v>11266</v>
      </c>
      <c r="Z31" s="660">
        <v>18504</v>
      </c>
      <c r="AA31" s="660">
        <v>16587</v>
      </c>
      <c r="AB31" s="527">
        <v>5938</v>
      </c>
      <c r="AC31" s="661">
        <v>7707</v>
      </c>
      <c r="AD31" s="527">
        <v>8155</v>
      </c>
      <c r="AE31" s="660">
        <v>9686</v>
      </c>
      <c r="AF31" s="527">
        <v>4925</v>
      </c>
      <c r="AG31" s="661">
        <v>5017</v>
      </c>
      <c r="AH31" s="660">
        <v>8288</v>
      </c>
      <c r="AI31" s="660">
        <v>-6684</v>
      </c>
      <c r="AJ31" s="660">
        <v>7933</v>
      </c>
      <c r="AK31" s="661">
        <v>13170</v>
      </c>
      <c r="AL31" s="738">
        <v>-44140</v>
      </c>
      <c r="AM31" s="490">
        <v>13034</v>
      </c>
      <c r="AN31" s="490">
        <v>13376</v>
      </c>
      <c r="AO31" s="519">
        <v>18935</v>
      </c>
      <c r="AP31" s="519">
        <v>20527</v>
      </c>
      <c r="AQ31" s="519">
        <v>18653</v>
      </c>
      <c r="AR31" s="519">
        <v>14280</v>
      </c>
      <c r="AS31" s="519">
        <v>17069</v>
      </c>
      <c r="AT31" s="255"/>
      <c r="AU31" s="434">
        <v>12009</v>
      </c>
      <c r="AV31" s="225">
        <v>10381</v>
      </c>
      <c r="AW31" s="1140">
        <v>1628</v>
      </c>
      <c r="AX31" s="1285">
        <v>0.15682496869280416</v>
      </c>
      <c r="AY31" s="433"/>
      <c r="AZ31" s="1265">
        <v>12009</v>
      </c>
      <c r="BA31" s="524">
        <v>10381</v>
      </c>
      <c r="BB31" s="524">
        <v>-1444</v>
      </c>
      <c r="BC31" s="524">
        <v>-4648</v>
      </c>
      <c r="BD31" s="524">
        <v>38564</v>
      </c>
      <c r="BE31" s="524">
        <v>48736</v>
      </c>
      <c r="BF31" s="692">
        <v>27783</v>
      </c>
      <c r="BG31" s="665">
        <v>22707</v>
      </c>
      <c r="BH31" s="687">
        <v>1205</v>
      </c>
      <c r="BI31" s="687">
        <v>70529</v>
      </c>
      <c r="BJ31" s="574">
        <v>61218</v>
      </c>
      <c r="BK31" s="574">
        <v>50672</v>
      </c>
      <c r="BL31" s="1286">
        <v>57345</v>
      </c>
      <c r="BM31" s="454"/>
      <c r="BO31" s="124"/>
      <c r="BP31" s="1271"/>
      <c r="BQ31" s="1271"/>
      <c r="BR31" s="1271"/>
    </row>
    <row r="32" spans="1:70" s="413" customFormat="1" ht="15" customHeight="1" thickTop="1" x14ac:dyDescent="0.2">
      <c r="A32" s="1442"/>
      <c r="B32" s="630" t="s">
        <v>234</v>
      </c>
      <c r="C32" s="434">
        <v>871</v>
      </c>
      <c r="D32" s="435">
        <v>0.19176574196389257</v>
      </c>
      <c r="E32" s="130"/>
      <c r="F32" s="610">
        <v>5413</v>
      </c>
      <c r="G32" s="696">
        <v>4592</v>
      </c>
      <c r="H32" s="696">
        <v>5137</v>
      </c>
      <c r="I32" s="687">
        <v>4522</v>
      </c>
      <c r="J32" s="695">
        <v>4542</v>
      </c>
      <c r="K32" s="696">
        <v>3794</v>
      </c>
      <c r="L32" s="696">
        <v>4870</v>
      </c>
      <c r="M32" s="687">
        <v>4277</v>
      </c>
      <c r="N32" s="695">
        <v>4275</v>
      </c>
      <c r="O32" s="695">
        <v>4407</v>
      </c>
      <c r="P32" s="696">
        <v>3182</v>
      </c>
      <c r="Q32" s="710">
        <v>4808</v>
      </c>
      <c r="R32" s="696">
        <v>8342</v>
      </c>
      <c r="S32" s="696">
        <v>8506</v>
      </c>
      <c r="T32" s="696">
        <v>9222</v>
      </c>
      <c r="U32" s="710">
        <v>9425</v>
      </c>
      <c r="V32" s="696">
        <v>10587</v>
      </c>
      <c r="W32" s="696">
        <v>8276</v>
      </c>
      <c r="X32" s="695">
        <v>8150</v>
      </c>
      <c r="Y32" s="687">
        <v>8724</v>
      </c>
      <c r="Z32" s="695"/>
      <c r="AA32" s="695"/>
      <c r="AB32" s="695"/>
      <c r="AC32" s="687"/>
      <c r="AD32" s="695"/>
      <c r="AE32" s="695"/>
      <c r="AF32" s="695"/>
      <c r="AG32" s="687"/>
      <c r="AH32" s="711"/>
      <c r="AI32" s="711"/>
      <c r="AJ32" s="711"/>
      <c r="AK32" s="702"/>
      <c r="AL32" s="1288"/>
      <c r="AM32" s="699"/>
      <c r="AN32" s="699"/>
      <c r="AO32" s="698"/>
      <c r="AP32" s="698"/>
      <c r="AQ32" s="698"/>
      <c r="AR32" s="698"/>
      <c r="AS32" s="698"/>
      <c r="AT32" s="1287"/>
      <c r="AU32" s="1252">
        <v>19664</v>
      </c>
      <c r="AV32" s="1252">
        <v>17483</v>
      </c>
      <c r="AW32" s="1140">
        <v>2181</v>
      </c>
      <c r="AX32" s="435">
        <v>0.12474975690670938</v>
      </c>
      <c r="AY32" s="1479"/>
      <c r="AZ32" s="1150">
        <v>19664</v>
      </c>
      <c r="BA32" s="701">
        <v>17483</v>
      </c>
      <c r="BB32" s="697">
        <v>16672</v>
      </c>
      <c r="BC32" s="697">
        <v>35495</v>
      </c>
      <c r="BD32" s="697">
        <v>35737</v>
      </c>
      <c r="BE32" s="697">
        <v>36604</v>
      </c>
      <c r="BF32" s="697" t="e">
        <f>+#REF!</f>
        <v>#REF!</v>
      </c>
      <c r="BG32" s="699" t="e">
        <f>+#REF!</f>
        <v>#REF!</v>
      </c>
      <c r="BH32" s="702"/>
      <c r="BI32" s="702"/>
      <c r="BJ32" s="703"/>
      <c r="BK32" s="703"/>
      <c r="BL32" s="439"/>
      <c r="BM32" s="454"/>
      <c r="BO32" s="124"/>
      <c r="BP32" s="609"/>
      <c r="BQ32" s="609"/>
      <c r="BR32" s="1272"/>
    </row>
    <row r="33" spans="1:70" s="413" customFormat="1" ht="24.75" customHeight="1" thickBot="1" x14ac:dyDescent="0.25">
      <c r="A33" s="442" t="s">
        <v>71</v>
      </c>
      <c r="B33" s="162"/>
      <c r="C33" s="632">
        <v>-1958</v>
      </c>
      <c r="D33" s="446">
        <v>-1.5308835027365129</v>
      </c>
      <c r="E33" s="130"/>
      <c r="F33" s="615">
        <v>-3237</v>
      </c>
      <c r="G33" s="718">
        <v>-2360</v>
      </c>
      <c r="H33" s="718">
        <v>-1668</v>
      </c>
      <c r="I33" s="722">
        <v>-390</v>
      </c>
      <c r="J33" s="718">
        <v>-1279</v>
      </c>
      <c r="K33" s="718">
        <v>-1786</v>
      </c>
      <c r="L33" s="718">
        <v>-1765</v>
      </c>
      <c r="M33" s="722">
        <v>-2272</v>
      </c>
      <c r="N33" s="718">
        <v>-3180</v>
      </c>
      <c r="O33" s="718">
        <v>-4658</v>
      </c>
      <c r="P33" s="718">
        <v>-5146</v>
      </c>
      <c r="Q33" s="722">
        <v>-5132</v>
      </c>
      <c r="R33" s="718">
        <v>-7552</v>
      </c>
      <c r="S33" s="718">
        <v>-4595</v>
      </c>
      <c r="T33" s="718">
        <v>-20787</v>
      </c>
      <c r="U33" s="722">
        <v>-7209</v>
      </c>
      <c r="V33" s="718">
        <v>-701</v>
      </c>
      <c r="W33" s="718">
        <v>-949</v>
      </c>
      <c r="X33" s="720">
        <v>1935</v>
      </c>
      <c r="Y33" s="721">
        <v>2542</v>
      </c>
      <c r="Z33" s="720">
        <v>9122</v>
      </c>
      <c r="AA33" s="720">
        <v>8143</v>
      </c>
      <c r="AB33" s="720">
        <v>-3436</v>
      </c>
      <c r="AC33" s="721">
        <v>-1697</v>
      </c>
      <c r="AD33" s="720">
        <v>-1070</v>
      </c>
      <c r="AE33" s="720">
        <v>-87</v>
      </c>
      <c r="AF33" s="720">
        <v>-3294</v>
      </c>
      <c r="AG33" s="721">
        <v>-3548</v>
      </c>
      <c r="AH33" s="723" t="s">
        <v>122</v>
      </c>
      <c r="AI33" s="723" t="s">
        <v>122</v>
      </c>
      <c r="AJ33" s="723" t="s">
        <v>122</v>
      </c>
      <c r="AK33" s="724" t="s">
        <v>122</v>
      </c>
      <c r="AL33" s="1289" t="s">
        <v>122</v>
      </c>
      <c r="AM33" s="699"/>
      <c r="AN33" s="699"/>
      <c r="AO33" s="698"/>
      <c r="AP33" s="698"/>
      <c r="AQ33" s="698"/>
      <c r="AR33" s="698"/>
      <c r="AS33" s="698"/>
      <c r="AT33" s="1287"/>
      <c r="AU33" s="693">
        <v>-7655</v>
      </c>
      <c r="AV33" s="693">
        <v>-7102</v>
      </c>
      <c r="AW33" s="693">
        <v>-553</v>
      </c>
      <c r="AX33" s="446">
        <v>-7.7865390030977186E-2</v>
      </c>
      <c r="AY33" s="1479"/>
      <c r="AZ33" s="1481">
        <v>-7655</v>
      </c>
      <c r="BA33" s="726">
        <v>-7102</v>
      </c>
      <c r="BB33" s="722">
        <v>-18116</v>
      </c>
      <c r="BC33" s="722">
        <v>-40143</v>
      </c>
      <c r="BD33" s="722">
        <v>2827</v>
      </c>
      <c r="BE33" s="722">
        <v>12132</v>
      </c>
      <c r="BF33" s="726">
        <v>-7999</v>
      </c>
      <c r="BG33" s="1289" t="s">
        <v>122</v>
      </c>
      <c r="BH33" s="724" t="s">
        <v>122</v>
      </c>
      <c r="BI33" s="724" t="s">
        <v>122</v>
      </c>
      <c r="BJ33" s="728" t="s">
        <v>122</v>
      </c>
      <c r="BK33" s="728" t="s">
        <v>122</v>
      </c>
      <c r="BL33" s="439"/>
      <c r="BM33" s="454"/>
      <c r="BO33" s="124"/>
      <c r="BP33" s="609"/>
      <c r="BQ33" s="609"/>
      <c r="BR33" s="609"/>
    </row>
    <row r="34" spans="1:70" ht="12.75" customHeight="1" thickTop="1" x14ac:dyDescent="0.2">
      <c r="A34" s="447"/>
      <c r="B34" s="447"/>
      <c r="C34" s="225"/>
      <c r="D34" s="167"/>
      <c r="E34" s="119"/>
      <c r="F34" s="119"/>
      <c r="G34" s="167"/>
      <c r="H34" s="167"/>
      <c r="I34" s="161"/>
      <c r="J34" s="167"/>
      <c r="K34" s="167"/>
      <c r="L34" s="167"/>
      <c r="M34" s="161"/>
      <c r="N34" s="167"/>
      <c r="O34" s="167"/>
      <c r="P34" s="167"/>
      <c r="Q34" s="161"/>
      <c r="R34" s="167"/>
      <c r="S34" s="167"/>
      <c r="T34" s="167"/>
      <c r="U34" s="161"/>
      <c r="V34" s="167"/>
      <c r="W34" s="167"/>
      <c r="X34" s="167"/>
      <c r="Y34" s="161"/>
      <c r="Z34" s="167"/>
      <c r="AA34" s="167"/>
      <c r="AB34" s="167"/>
      <c r="AC34" s="161"/>
      <c r="AD34" s="167"/>
      <c r="AE34" s="167"/>
      <c r="AF34" s="167"/>
      <c r="AG34" s="161"/>
      <c r="AH34" s="167"/>
      <c r="AI34" s="167"/>
      <c r="AJ34" s="167"/>
      <c r="AK34" s="161"/>
      <c r="AL34" s="447"/>
      <c r="AM34" s="447"/>
      <c r="AN34" s="447"/>
      <c r="AO34" s="527"/>
      <c r="AP34" s="527"/>
      <c r="AQ34" s="527"/>
      <c r="AR34" s="527"/>
      <c r="AS34" s="527"/>
      <c r="AT34" s="161"/>
      <c r="AU34" s="161"/>
      <c r="AV34" s="454"/>
      <c r="AW34" s="225"/>
      <c r="AX34" s="167"/>
      <c r="AY34" s="454"/>
      <c r="AZ34" s="454"/>
      <c r="BA34" s="454"/>
      <c r="BB34" s="454"/>
      <c r="BC34" s="454"/>
      <c r="BD34" s="454"/>
      <c r="BE34" s="454"/>
      <c r="BF34" s="454"/>
      <c r="BG34" s="454"/>
      <c r="BH34" s="225"/>
      <c r="BI34" s="225"/>
      <c r="BJ34" s="439"/>
      <c r="BK34" s="439"/>
      <c r="BL34" s="439"/>
      <c r="BM34" s="454"/>
      <c r="BO34" s="381"/>
      <c r="BR34" s="381"/>
    </row>
    <row r="35" spans="1:70" ht="13.5" customHeight="1" x14ac:dyDescent="0.2">
      <c r="A35" s="450" t="s">
        <v>254</v>
      </c>
      <c r="B35" s="447"/>
      <c r="C35" s="1227">
        <v>10.801077881103627</v>
      </c>
      <c r="D35" s="167"/>
      <c r="E35" s="119"/>
      <c r="F35" s="132">
        <v>0.45690282512440727</v>
      </c>
      <c r="G35" s="257">
        <v>0.46627041090997806</v>
      </c>
      <c r="H35" s="257">
        <v>0.45328491684190392</v>
      </c>
      <c r="I35" s="257">
        <v>0.38895717427869064</v>
      </c>
      <c r="J35" s="257">
        <v>0.34889204631337101</v>
      </c>
      <c r="K35" s="257">
        <v>0.40145752998195777</v>
      </c>
      <c r="L35" s="257">
        <v>0.34314252299522713</v>
      </c>
      <c r="M35" s="257">
        <v>0.31647916924218072</v>
      </c>
      <c r="N35" s="257">
        <v>0.29641429285357324</v>
      </c>
      <c r="O35" s="257">
        <v>0.32353259497095854</v>
      </c>
      <c r="P35" s="257">
        <v>0.35776020972432721</v>
      </c>
      <c r="Q35" s="257">
        <v>0.31834438566425749</v>
      </c>
      <c r="R35" s="257">
        <v>0.25</v>
      </c>
      <c r="S35" s="257">
        <v>0.27974112237077409</v>
      </c>
      <c r="T35" s="257">
        <v>0.26209862850650578</v>
      </c>
      <c r="U35" s="257">
        <v>0.25689293025976445</v>
      </c>
      <c r="V35" s="257">
        <v>0.185</v>
      </c>
      <c r="W35" s="257">
        <v>0.19878396266630768</v>
      </c>
      <c r="X35" s="257">
        <v>0.19393824348266261</v>
      </c>
      <c r="Y35" s="257">
        <v>0.1696146614825767</v>
      </c>
      <c r="Z35" s="257">
        <v>0.12057108274647887</v>
      </c>
      <c r="AA35" s="257">
        <v>0.11753815653289407</v>
      </c>
      <c r="AB35" s="257">
        <v>0.15242820898538359</v>
      </c>
      <c r="AC35" s="257">
        <v>0.14044527294680872</v>
      </c>
      <c r="AD35" s="257">
        <v>0.11445717403164211</v>
      </c>
      <c r="AE35" s="257">
        <v>0.11710126998240968</v>
      </c>
      <c r="AF35" s="257">
        <v>0.15167671533210425</v>
      </c>
      <c r="AG35" s="257">
        <v>0.1384596242378997</v>
      </c>
      <c r="AH35" s="257">
        <v>0.14532277546638034</v>
      </c>
      <c r="AI35" s="257">
        <v>0.18445067398306095</v>
      </c>
      <c r="AJ35" s="257">
        <v>0.19284280631329259</v>
      </c>
      <c r="AK35" s="257">
        <v>0.157</v>
      </c>
      <c r="AL35" s="257">
        <v>0.16300000000000001</v>
      </c>
      <c r="AM35" s="257">
        <v>0.153</v>
      </c>
      <c r="AN35" s="257">
        <v>0.16</v>
      </c>
      <c r="AO35" s="257">
        <v>0.12</v>
      </c>
      <c r="AP35" s="257">
        <v>0.11600000000000001</v>
      </c>
      <c r="AQ35" s="257">
        <v>0.121</v>
      </c>
      <c r="AR35" s="257">
        <v>0.14299999999999999</v>
      </c>
      <c r="AS35" s="257">
        <v>0.104</v>
      </c>
      <c r="AT35" s="161"/>
      <c r="AU35" s="1463">
        <v>0.43325613271578356</v>
      </c>
      <c r="AV35" s="1450">
        <v>0.33</v>
      </c>
      <c r="AW35" s="1227">
        <v>10.325613271578355</v>
      </c>
      <c r="AX35" s="167"/>
      <c r="AY35" s="454"/>
      <c r="AZ35" s="257">
        <v>0.43883323641385102</v>
      </c>
      <c r="BA35" s="257">
        <v>0.35092828249786578</v>
      </c>
      <c r="BB35" s="257">
        <v>0.32198396251914585</v>
      </c>
      <c r="BC35" s="257">
        <v>0.26219580263451664</v>
      </c>
      <c r="BD35" s="257">
        <v>0.189</v>
      </c>
      <c r="BE35" s="257">
        <v>0.12979244708194415</v>
      </c>
      <c r="BF35" s="257">
        <v>0.128</v>
      </c>
      <c r="BG35" s="257">
        <v>0.16900000000000001</v>
      </c>
      <c r="BH35" s="257">
        <v>0.14699999999999999</v>
      </c>
      <c r="BI35" s="257">
        <v>0.11899999999999999</v>
      </c>
      <c r="BJ35" s="1290">
        <v>9.9000000000000005E-2</v>
      </c>
      <c r="BK35" s="1290">
        <v>7.6999999999999999E-2</v>
      </c>
      <c r="BL35" s="1290">
        <v>7.9000000000000001E-2</v>
      </c>
      <c r="BM35" s="454"/>
      <c r="BO35" s="381"/>
      <c r="BR35" s="381"/>
    </row>
    <row r="36" spans="1:70" ht="13.5" customHeight="1" x14ac:dyDescent="0.2">
      <c r="A36" s="161" t="s">
        <v>217</v>
      </c>
      <c r="B36" s="447"/>
      <c r="C36" s="1227">
        <v>-4.7789538374340186</v>
      </c>
      <c r="D36" s="167"/>
      <c r="E36" s="119"/>
      <c r="F36" s="132">
        <v>0.4550370283296109</v>
      </c>
      <c r="G36" s="257">
        <v>0.46185977514053717</v>
      </c>
      <c r="H36" s="257">
        <v>0.46836168992544447</v>
      </c>
      <c r="I36" s="257">
        <v>0.50934791046707206</v>
      </c>
      <c r="J36" s="257">
        <v>0.50282656670395109</v>
      </c>
      <c r="K36" s="257">
        <v>0.48431032652916828</v>
      </c>
      <c r="L36" s="257">
        <v>0.48930050257609758</v>
      </c>
      <c r="M36" s="257">
        <v>0.50955000618123381</v>
      </c>
      <c r="N36" s="257">
        <v>0.48438280859570215</v>
      </c>
      <c r="O36" s="257">
        <v>0.48616472455716297</v>
      </c>
      <c r="P36" s="257">
        <v>0.49350755744890018</v>
      </c>
      <c r="Q36" s="257">
        <v>0.47645480962670445</v>
      </c>
      <c r="R36" s="257">
        <v>0.49492598454520065</v>
      </c>
      <c r="S36" s="257">
        <v>0.46124218995178456</v>
      </c>
      <c r="T36" s="257">
        <v>0.48978053275255484</v>
      </c>
      <c r="U36" s="257">
        <v>0.48869910517583703</v>
      </c>
      <c r="V36" s="257">
        <v>0.47210537335592057</v>
      </c>
      <c r="W36" s="257">
        <v>0.47943730228175269</v>
      </c>
      <c r="X36" s="257">
        <v>0.46859444866278577</v>
      </c>
      <c r="Y36" s="257">
        <v>0.4969972436704817</v>
      </c>
      <c r="Z36" s="257">
        <v>0.46599911971830987</v>
      </c>
      <c r="AA36" s="257">
        <v>0.48315573113310689</v>
      </c>
      <c r="AB36" s="257">
        <v>0.46395294011989491</v>
      </c>
      <c r="AC36" s="257"/>
      <c r="AD36" s="257"/>
      <c r="AE36" s="257"/>
      <c r="AF36" s="257"/>
      <c r="AG36" s="257"/>
      <c r="AH36" s="257"/>
      <c r="AI36" s="257"/>
      <c r="AJ36" s="257"/>
      <c r="AK36" s="257"/>
      <c r="AL36" s="257"/>
      <c r="AM36" s="257"/>
      <c r="AN36" s="257"/>
      <c r="AO36" s="257"/>
      <c r="AP36" s="257"/>
      <c r="AQ36" s="257"/>
      <c r="AR36" s="257"/>
      <c r="AS36" s="257"/>
      <c r="AT36" s="161"/>
      <c r="AU36" s="257">
        <v>0.4753899896495638</v>
      </c>
      <c r="AV36" s="257">
        <v>0.49697221136278413</v>
      </c>
      <c r="AW36" s="1227">
        <v>-2.1582221713220329</v>
      </c>
      <c r="AX36" s="167"/>
      <c r="AY36" s="454"/>
      <c r="AZ36" s="257">
        <v>0.4753899896495638</v>
      </c>
      <c r="BA36" s="257">
        <v>0.49697221136278413</v>
      </c>
      <c r="BB36" s="257">
        <v>0.48491756014055321</v>
      </c>
      <c r="BC36" s="257">
        <v>0.48352936970433663</v>
      </c>
      <c r="BD36" s="257">
        <v>0.47975193549520079</v>
      </c>
      <c r="BE36" s="257">
        <v>0.47209385150762284</v>
      </c>
      <c r="BF36" s="257">
        <f t="shared" ref="BF36:BH37" si="0">BF18/BF$16</f>
        <v>0.44789517017204322</v>
      </c>
      <c r="BG36" s="257">
        <f t="shared" si="0"/>
        <v>0.43080517613227892</v>
      </c>
      <c r="BH36" s="257">
        <f t="shared" si="0"/>
        <v>0.44877913674551534</v>
      </c>
      <c r="BI36" s="257"/>
      <c r="BJ36" s="1290"/>
      <c r="BK36" s="1290"/>
      <c r="BL36" s="1290"/>
      <c r="BM36" s="454"/>
      <c r="BO36" s="381"/>
      <c r="BR36" s="381"/>
    </row>
    <row r="37" spans="1:70" ht="13.5" customHeight="1" x14ac:dyDescent="0.2">
      <c r="A37" s="161" t="s">
        <v>218</v>
      </c>
      <c r="B37" s="447"/>
      <c r="C37" s="1227">
        <v>0.96086922458987445</v>
      </c>
      <c r="D37" s="167"/>
      <c r="E37" s="119"/>
      <c r="F37" s="132">
        <v>1.5673367031072451E-3</v>
      </c>
      <c r="G37" s="257">
        <v>3.4353529044347281E-3</v>
      </c>
      <c r="H37" s="257">
        <v>2.943987765245651E-3</v>
      </c>
      <c r="I37" s="257">
        <v>1.9730883684823393E-3</v>
      </c>
      <c r="J37" s="257">
        <v>-8.0413555427914993E-3</v>
      </c>
      <c r="K37" s="257">
        <v>1.0259312979799767E-2</v>
      </c>
      <c r="L37" s="257">
        <v>7.2383601479280588E-3</v>
      </c>
      <c r="M37" s="257">
        <v>8.3446655952528117E-3</v>
      </c>
      <c r="N37" s="257">
        <v>3.9042978510744626E-2</v>
      </c>
      <c r="O37" s="257">
        <v>2.1573649843067932E-2</v>
      </c>
      <c r="P37" s="257">
        <v>2.2815712939827142E-2</v>
      </c>
      <c r="Q37" s="257">
        <v>1.0990239177408538E-2</v>
      </c>
      <c r="R37" s="257">
        <v>4.2361046457499302E-2</v>
      </c>
      <c r="S37" s="257">
        <v>5.745913098057117E-2</v>
      </c>
      <c r="T37" s="257">
        <v>6.2992125984251968E-2</v>
      </c>
      <c r="U37" s="257">
        <v>2.8938994206761499E-2</v>
      </c>
      <c r="V37" s="257">
        <v>1.9947846279764737E-2</v>
      </c>
      <c r="W37" s="257">
        <v>2.636243297211191E-2</v>
      </c>
      <c r="X37" s="257">
        <v>3.2881970809077871E-2</v>
      </c>
      <c r="Y37" s="257">
        <v>1.8235584031542632E-2</v>
      </c>
      <c r="Z37" s="257">
        <v>2.2570972711267605E-2</v>
      </c>
      <c r="AA37" s="257">
        <v>4.0190090234551522E-2</v>
      </c>
      <c r="AB37" s="257">
        <v>2.0139652888479759E-2</v>
      </c>
      <c r="AC37" s="257"/>
      <c r="AD37" s="257"/>
      <c r="AE37" s="257"/>
      <c r="AF37" s="257"/>
      <c r="AG37" s="257"/>
      <c r="AH37" s="257"/>
      <c r="AI37" s="257"/>
      <c r="AJ37" s="257"/>
      <c r="AK37" s="257"/>
      <c r="AL37" s="257"/>
      <c r="AM37" s="257"/>
      <c r="AN37" s="257"/>
      <c r="AO37" s="257"/>
      <c r="AP37" s="257"/>
      <c r="AQ37" s="257"/>
      <c r="AR37" s="257"/>
      <c r="AS37" s="257"/>
      <c r="AT37" s="161"/>
      <c r="AU37" s="257">
        <v>2.4582285967765785E-3</v>
      </c>
      <c r="AV37" s="257">
        <v>4.1726836818548095E-3</v>
      </c>
      <c r="AW37" s="1227">
        <v>-0.17144550850782311</v>
      </c>
      <c r="AX37" s="167"/>
      <c r="AY37" s="454"/>
      <c r="AZ37" s="257">
        <v>2.4582285967765785E-3</v>
      </c>
      <c r="BA37" s="257">
        <v>4.1726836818548095E-3</v>
      </c>
      <c r="BB37" s="257">
        <v>2.4326515902333545E-2</v>
      </c>
      <c r="BC37" s="257">
        <v>4.7899610310678915E-2</v>
      </c>
      <c r="BD37" s="257">
        <v>2.3988600271947737E-2</v>
      </c>
      <c r="BE37" s="257">
        <v>2.6788357813163754E-2</v>
      </c>
      <c r="BF37" s="257">
        <f t="shared" si="0"/>
        <v>2.5731638206644356E-2</v>
      </c>
      <c r="BG37" s="257">
        <f t="shared" si="0"/>
        <v>4.4062057930010899E-4</v>
      </c>
      <c r="BH37" s="257">
        <f t="shared" si="0"/>
        <v>1.5401783026327937E-2</v>
      </c>
      <c r="BI37" s="257"/>
      <c r="BJ37" s="1290"/>
      <c r="BK37" s="1290"/>
      <c r="BL37" s="1290"/>
      <c r="BM37" s="454"/>
      <c r="BO37" s="381"/>
      <c r="BR37" s="381"/>
    </row>
    <row r="38" spans="1:70" ht="12.75" customHeight="1" x14ac:dyDescent="0.2">
      <c r="A38" s="449" t="s">
        <v>73</v>
      </c>
      <c r="B38" s="447"/>
      <c r="C38" s="1227">
        <v>-3.8180846128441468</v>
      </c>
      <c r="D38" s="167"/>
      <c r="E38" s="119"/>
      <c r="F38" s="132">
        <v>0.45660436503271817</v>
      </c>
      <c r="G38" s="257">
        <v>0.46529512804497192</v>
      </c>
      <c r="H38" s="257">
        <v>0.47130567769069009</v>
      </c>
      <c r="I38" s="257">
        <v>0.51132099883555437</v>
      </c>
      <c r="J38" s="257">
        <v>0.49478521116115964</v>
      </c>
      <c r="K38" s="257">
        <v>0.49456963950896804</v>
      </c>
      <c r="L38" s="257">
        <v>0.49653886272402564</v>
      </c>
      <c r="M38" s="257">
        <v>0.51789467177648663</v>
      </c>
      <c r="N38" s="257">
        <v>0.52342578710644683</v>
      </c>
      <c r="O38" s="257">
        <v>0.50773837440023084</v>
      </c>
      <c r="P38" s="257">
        <v>0.51632327038872727</v>
      </c>
      <c r="Q38" s="257">
        <v>0.48744504880411293</v>
      </c>
      <c r="R38" s="257">
        <v>0.53728703100269992</v>
      </c>
      <c r="S38" s="257">
        <v>0.51870132093235566</v>
      </c>
      <c r="T38" s="257">
        <v>0.55277265873680681</v>
      </c>
      <c r="U38" s="257">
        <v>0.51763809938259853</v>
      </c>
      <c r="V38" s="257">
        <v>0.49205321963568532</v>
      </c>
      <c r="W38" s="257">
        <v>0.50579973525386457</v>
      </c>
      <c r="X38" s="257">
        <v>0.50147641947186361</v>
      </c>
      <c r="Y38" s="257">
        <v>0.51523282770202439</v>
      </c>
      <c r="Z38" s="257">
        <v>0.48857009242957744</v>
      </c>
      <c r="AA38" s="257">
        <v>0.52334582136765839</v>
      </c>
      <c r="AB38" s="257">
        <v>0.48409259300837471</v>
      </c>
      <c r="AC38" s="257">
        <v>0.49316838604444257</v>
      </c>
      <c r="AD38" s="257">
        <v>0.47650481905801056</v>
      </c>
      <c r="AE38" s="257">
        <v>0.47118860301934934</v>
      </c>
      <c r="AF38" s="257">
        <v>0.48253525337585329</v>
      </c>
      <c r="AG38" s="257">
        <v>0.46392932686325744</v>
      </c>
      <c r="AH38" s="257">
        <v>0.35222117836532008</v>
      </c>
      <c r="AI38" s="257">
        <v>0.423326971251342</v>
      </c>
      <c r="AJ38" s="257">
        <v>0.45880850287382541</v>
      </c>
      <c r="AK38" s="257">
        <v>0.46583582528131645</v>
      </c>
      <c r="AL38" s="257">
        <v>0.44400000000000001</v>
      </c>
      <c r="AM38" s="257">
        <v>0.46500000000000002</v>
      </c>
      <c r="AN38" s="257">
        <v>0.442</v>
      </c>
      <c r="AO38" s="257">
        <v>0.495</v>
      </c>
      <c r="AP38" s="257">
        <v>0.48199999999999998</v>
      </c>
      <c r="AQ38" s="257">
        <v>0.46300000000000002</v>
      </c>
      <c r="AR38" s="257">
        <v>0.44700000000000001</v>
      </c>
      <c r="AS38" s="257">
        <v>0.46200000000000002</v>
      </c>
      <c r="AT38" s="161"/>
      <c r="AU38" s="257">
        <v>0.47784821824634038</v>
      </c>
      <c r="AV38" s="257">
        <v>0.50114489504463899</v>
      </c>
      <c r="AW38" s="1227">
        <v>-2.329667679829861</v>
      </c>
      <c r="AX38" s="167"/>
      <c r="AY38" s="454"/>
      <c r="AZ38" s="257">
        <v>0.47784821824634038</v>
      </c>
      <c r="BA38" s="257">
        <v>0.50114489504463899</v>
      </c>
      <c r="BB38" s="257">
        <v>0.5092440760428868</v>
      </c>
      <c r="BC38" s="257">
        <v>0.5314289800150156</v>
      </c>
      <c r="BD38" s="257">
        <v>0.5037405357671485</v>
      </c>
      <c r="BE38" s="257">
        <v>0.49888220932078664</v>
      </c>
      <c r="BF38" s="257">
        <f>BF20/BF16</f>
        <v>0.47362680837868759</v>
      </c>
      <c r="BG38" s="257">
        <f>BG20/BG16</f>
        <v>0.43124579671157903</v>
      </c>
      <c r="BH38" s="257">
        <v>0.46418091977184328</v>
      </c>
      <c r="BI38" s="257">
        <v>0.46500000000000002</v>
      </c>
      <c r="BJ38" s="556">
        <v>0.46800000000000003</v>
      </c>
      <c r="BK38" s="556">
        <v>0.47399999999999998</v>
      </c>
      <c r="BL38" s="556">
        <v>0.47</v>
      </c>
      <c r="BM38" s="454"/>
      <c r="BO38" s="381"/>
      <c r="BR38" s="381"/>
    </row>
    <row r="39" spans="1:70" ht="13.5" customHeight="1" x14ac:dyDescent="0.2">
      <c r="A39" s="449" t="s">
        <v>145</v>
      </c>
      <c r="B39" s="447"/>
      <c r="C39" s="1227">
        <v>-1.523806969263175</v>
      </c>
      <c r="D39" s="167"/>
      <c r="E39" s="119"/>
      <c r="F39" s="132">
        <v>0.58453822342384698</v>
      </c>
      <c r="G39" s="257">
        <v>0.57175202998126173</v>
      </c>
      <c r="H39" s="257">
        <v>0.57598929458994452</v>
      </c>
      <c r="I39" s="257">
        <v>0.60583516625695433</v>
      </c>
      <c r="J39" s="257">
        <v>0.59977629311647873</v>
      </c>
      <c r="K39" s="257">
        <v>0.58531149396823146</v>
      </c>
      <c r="L39" s="257">
        <v>0.58779277428327592</v>
      </c>
      <c r="M39" s="257">
        <v>0.61874150080356038</v>
      </c>
      <c r="N39" s="257">
        <v>0.6479572713643178</v>
      </c>
      <c r="O39" s="257">
        <v>0.61070024171146142</v>
      </c>
      <c r="P39" s="257">
        <v>0.62462622373325682</v>
      </c>
      <c r="Q39" s="257">
        <v>0.62808285522688323</v>
      </c>
      <c r="R39" s="257">
        <v>0.64655680724948017</v>
      </c>
      <c r="S39" s="257">
        <v>0.6104533394197027</v>
      </c>
      <c r="T39" s="257">
        <v>0.64781928854637849</v>
      </c>
      <c r="U39" s="257">
        <v>0.61838061304974568</v>
      </c>
      <c r="V39" s="257">
        <v>0.57879208938462412</v>
      </c>
      <c r="W39" s="257">
        <v>0.58291265621143795</v>
      </c>
      <c r="X39" s="257">
        <v>0.57164852779886943</v>
      </c>
      <c r="Y39" s="257">
        <v>0.58711644123176898</v>
      </c>
      <c r="Z39" s="257">
        <v>0.56511333626760563</v>
      </c>
      <c r="AA39" s="257">
        <v>0.57583929794894972</v>
      </c>
      <c r="AB39" s="257">
        <v>0.59224499876512715</v>
      </c>
      <c r="AC39" s="257">
        <v>0.57540195310017583</v>
      </c>
      <c r="AD39" s="257">
        <v>0.57785051827605016</v>
      </c>
      <c r="AE39" s="257">
        <v>0.54879863916648952</v>
      </c>
      <c r="AF39" s="257">
        <v>0.59116049628780709</v>
      </c>
      <c r="AG39" s="257">
        <v>0.56959064327485376</v>
      </c>
      <c r="AH39" s="257">
        <v>0.47314454435646219</v>
      </c>
      <c r="AI39" s="257">
        <v>0.5144936180365024</v>
      </c>
      <c r="AJ39" s="257">
        <v>0.53811239850378612</v>
      </c>
      <c r="AK39" s="257">
        <v>0.53119112232727772</v>
      </c>
      <c r="AL39" s="257">
        <v>0.53</v>
      </c>
      <c r="AM39" s="257">
        <v>0.51900000000000002</v>
      </c>
      <c r="AN39" s="257">
        <v>0.503</v>
      </c>
      <c r="AO39" s="257">
        <v>0.54800000000000004</v>
      </c>
      <c r="AP39" s="257">
        <v>0.53900000000000003</v>
      </c>
      <c r="AQ39" s="257">
        <v>0.50700000000000001</v>
      </c>
      <c r="AR39" s="257">
        <v>0.499</v>
      </c>
      <c r="AS39" s="257">
        <v>0.50900000000000001</v>
      </c>
      <c r="AT39" s="161"/>
      <c r="AU39" s="257">
        <v>0.58552972053822272</v>
      </c>
      <c r="AV39" s="257">
        <v>0.5983851793934849</v>
      </c>
      <c r="AW39" s="1227">
        <v>-1.2855458855262181</v>
      </c>
      <c r="AX39" s="167"/>
      <c r="AY39" s="454"/>
      <c r="AZ39" s="257">
        <v>0.58552972053822272</v>
      </c>
      <c r="BA39" s="257">
        <v>0.5983851793934849</v>
      </c>
      <c r="BB39" s="257">
        <v>0.62871429858545813</v>
      </c>
      <c r="BC39" s="257">
        <v>0.63042436809552749</v>
      </c>
      <c r="BD39" s="257">
        <v>0.58030235370265371</v>
      </c>
      <c r="BE39" s="257">
        <v>0.57553990791636089</v>
      </c>
      <c r="BF39" s="257">
        <f>(BF20+BF21)/BF16</f>
        <v>0.57089699859927501</v>
      </c>
      <c r="BG39" s="257">
        <f>(BG20+BG21)/BG16</f>
        <v>0.51716680967510031</v>
      </c>
      <c r="BH39" s="257">
        <v>0.5264543786903868</v>
      </c>
      <c r="BI39" s="257">
        <v>0.51500000000000001</v>
      </c>
      <c r="BJ39" s="556">
        <v>0.52500000000000002</v>
      </c>
      <c r="BK39" s="556">
        <v>0.53600000000000003</v>
      </c>
      <c r="BL39" s="556">
        <v>0.52800000000000002</v>
      </c>
      <c r="BM39" s="454"/>
      <c r="BO39" s="381"/>
      <c r="BR39" s="381"/>
    </row>
    <row r="40" spans="1:70" ht="12.75" customHeight="1" x14ac:dyDescent="0.2">
      <c r="A40" s="447" t="s">
        <v>74</v>
      </c>
      <c r="B40" s="447"/>
      <c r="C40" s="1227">
        <v>2.8617596412502335</v>
      </c>
      <c r="D40" s="167"/>
      <c r="E40" s="119"/>
      <c r="F40" s="132">
        <v>0.33019865992711883</v>
      </c>
      <c r="G40" s="257">
        <v>0.34111492816989381</v>
      </c>
      <c r="H40" s="257">
        <v>0.29137832154463772</v>
      </c>
      <c r="I40" s="257">
        <v>0.26051235606158624</v>
      </c>
      <c r="J40" s="257">
        <v>0.3015810635146165</v>
      </c>
      <c r="K40" s="257">
        <v>0.34365160788198251</v>
      </c>
      <c r="L40" s="257">
        <v>0.31406264816512314</v>
      </c>
      <c r="M40" s="257">
        <v>0.31929163060946963</v>
      </c>
      <c r="N40" s="257">
        <v>0.31784107946026985</v>
      </c>
      <c r="O40" s="257">
        <v>0.39835491900862224</v>
      </c>
      <c r="P40" s="257">
        <v>0.45582271740466146</v>
      </c>
      <c r="Q40" s="257">
        <v>0.38398778034423664</v>
      </c>
      <c r="R40" s="257">
        <v>0.32892654315240666</v>
      </c>
      <c r="S40" s="257">
        <v>0.27796639182904909</v>
      </c>
      <c r="T40" s="257">
        <v>0.6750991232478919</v>
      </c>
      <c r="U40" s="257">
        <v>0.32134794788805177</v>
      </c>
      <c r="V40" s="257">
        <v>0.23303576527019054</v>
      </c>
      <c r="W40" s="257">
        <v>0.25269794260842254</v>
      </c>
      <c r="X40" s="257">
        <v>0.21564160971905846</v>
      </c>
      <c r="Y40" s="257">
        <v>0.20723582133143492</v>
      </c>
      <c r="Z40" s="257">
        <v>0.18037522007042253</v>
      </c>
      <c r="AA40" s="257">
        <v>0.18236417440487471</v>
      </c>
      <c r="AB40" s="257">
        <v>0.27443364242573925</v>
      </c>
      <c r="AC40" s="257">
        <v>0.26133836083631667</v>
      </c>
      <c r="AD40" s="257">
        <v>0.27384979087106748</v>
      </c>
      <c r="AE40" s="257">
        <v>0.26397077300755806</v>
      </c>
      <c r="AF40" s="257">
        <v>0.28613782450545616</v>
      </c>
      <c r="AG40" s="257">
        <v>0.3045617767823815</v>
      </c>
      <c r="AH40" s="257">
        <v>0.30438867266138775</v>
      </c>
      <c r="AI40" s="257">
        <v>0.68483836335440773</v>
      </c>
      <c r="AJ40" s="257">
        <v>0.28095064318949003</v>
      </c>
      <c r="AK40" s="257">
        <v>0.24116294747031269</v>
      </c>
      <c r="AL40" s="257">
        <v>1.28</v>
      </c>
      <c r="AM40" s="257">
        <v>0.26800000000000002</v>
      </c>
      <c r="AN40" s="257">
        <v>0.26400000000000001</v>
      </c>
      <c r="AO40" s="257">
        <v>0.20299999999999996</v>
      </c>
      <c r="AP40" s="257">
        <v>0.19</v>
      </c>
      <c r="AQ40" s="257">
        <v>0.22199999999999998</v>
      </c>
      <c r="AR40" s="257">
        <v>0.24399999999999999</v>
      </c>
      <c r="AS40" s="257">
        <v>0.255</v>
      </c>
      <c r="AT40" s="161"/>
      <c r="AU40" s="257">
        <v>0.30348957563211593</v>
      </c>
      <c r="AV40" s="257">
        <v>0.3187914376211714</v>
      </c>
      <c r="AW40" s="1227">
        <v>-1.5301861989055476</v>
      </c>
      <c r="AX40" s="167"/>
      <c r="AY40" s="454"/>
      <c r="AZ40" s="257">
        <v>0.30348957563211593</v>
      </c>
      <c r="BA40" s="257">
        <v>0.3187914376211714</v>
      </c>
      <c r="BB40" s="257">
        <v>0.38429588251193803</v>
      </c>
      <c r="BC40" s="257">
        <v>0.40281005326945768</v>
      </c>
      <c r="BD40" s="257">
        <v>0.22620331856519973</v>
      </c>
      <c r="BE40" s="257">
        <v>0.21533668885084253</v>
      </c>
      <c r="BF40" s="257" t="e">
        <f>(BF22+BF23+BF24+BF25+BF26+BF27+BF28+BF29+#REF!)/BF16</f>
        <v>#REF!</v>
      </c>
      <c r="BG40" s="257" t="e">
        <f>(BG22+BG23+BG24+BG25+BG26+BG27+BG28+BG29+#REF!)/BG16</f>
        <v>#REF!</v>
      </c>
      <c r="BH40" s="257">
        <v>0.46870873088826182</v>
      </c>
      <c r="BI40" s="257">
        <v>0.22599999999999998</v>
      </c>
      <c r="BJ40" s="556">
        <v>0.20299999999999996</v>
      </c>
      <c r="BK40" s="556">
        <v>0.18</v>
      </c>
      <c r="BL40" s="556">
        <v>0.14600000000000002</v>
      </c>
      <c r="BM40" s="454"/>
      <c r="BO40" s="381"/>
      <c r="BR40" s="381"/>
    </row>
    <row r="41" spans="1:70" ht="12.75" customHeight="1" x14ac:dyDescent="0.2">
      <c r="A41" s="447" t="s">
        <v>75</v>
      </c>
      <c r="B41" s="447"/>
      <c r="C41" s="1227">
        <v>1.3379526719870638</v>
      </c>
      <c r="D41" s="167"/>
      <c r="E41" s="119"/>
      <c r="F41" s="132">
        <v>0.91473688335096592</v>
      </c>
      <c r="G41" s="257">
        <v>0.91286695815115548</v>
      </c>
      <c r="H41" s="257">
        <v>0.86736761613458235</v>
      </c>
      <c r="I41" s="257">
        <v>0.86634752231854051</v>
      </c>
      <c r="J41" s="257">
        <v>0.90135735663109529</v>
      </c>
      <c r="K41" s="257">
        <v>0.92896310185021402</v>
      </c>
      <c r="L41" s="257">
        <v>0.90235542244839895</v>
      </c>
      <c r="M41" s="257">
        <v>0.93803313141303002</v>
      </c>
      <c r="N41" s="257">
        <v>0.96579835082458776</v>
      </c>
      <c r="O41" s="257">
        <v>1.0090551607200837</v>
      </c>
      <c r="P41" s="257">
        <v>1.0804489411379183</v>
      </c>
      <c r="Q41" s="257">
        <v>1.01207063557112</v>
      </c>
      <c r="R41" s="257">
        <v>0.97548335040188683</v>
      </c>
      <c r="S41" s="257">
        <v>0.88841973124875184</v>
      </c>
      <c r="T41" s="257">
        <v>1.3229184117942705</v>
      </c>
      <c r="U41" s="257">
        <v>0.93972856093779744</v>
      </c>
      <c r="V41" s="257">
        <v>0.81182785465481466</v>
      </c>
      <c r="W41" s="257">
        <v>0.83561059881986044</v>
      </c>
      <c r="X41" s="257">
        <v>0.78729013751792798</v>
      </c>
      <c r="Y41" s="257">
        <v>0.7943522625632039</v>
      </c>
      <c r="Z41" s="257">
        <v>0.74548855633802813</v>
      </c>
      <c r="AA41" s="257">
        <v>0.75820347235382435</v>
      </c>
      <c r="AB41" s="257">
        <v>0.86667864119086646</v>
      </c>
      <c r="AC41" s="257">
        <v>0.83674031393649251</v>
      </c>
      <c r="AD41" s="257">
        <v>0.8517003091471177</v>
      </c>
      <c r="AE41" s="257">
        <v>0.81276941217404752</v>
      </c>
      <c r="AF41" s="257">
        <v>0.8772983207932632</v>
      </c>
      <c r="AG41" s="257">
        <v>0.87515242005723526</v>
      </c>
      <c r="AH41" s="257">
        <v>0.77753321701784994</v>
      </c>
      <c r="AI41" s="257">
        <v>1.1993319813909102</v>
      </c>
      <c r="AJ41" s="257">
        <v>0.81906304169327615</v>
      </c>
      <c r="AK41" s="257">
        <v>0.77235406979759047</v>
      </c>
      <c r="AL41" s="257">
        <v>1.81</v>
      </c>
      <c r="AM41" s="257">
        <v>0.78700000000000003</v>
      </c>
      <c r="AN41" s="257">
        <v>0.76700000000000002</v>
      </c>
      <c r="AO41" s="257">
        <v>0.751</v>
      </c>
      <c r="AP41" s="257">
        <v>0.72899999999999998</v>
      </c>
      <c r="AQ41" s="257">
        <v>0.72899999999999998</v>
      </c>
      <c r="AR41" s="257">
        <v>0.74299999999999999</v>
      </c>
      <c r="AS41" s="257">
        <v>0.76400000000000001</v>
      </c>
      <c r="AT41" s="161"/>
      <c r="AU41" s="257">
        <v>0.88901929617033859</v>
      </c>
      <c r="AV41" s="257">
        <v>0.91717661701465625</v>
      </c>
      <c r="AW41" s="1227">
        <v>-2.8157320844317657</v>
      </c>
      <c r="AX41" s="167"/>
      <c r="AY41" s="454"/>
      <c r="AZ41" s="257">
        <v>0.88901929617033859</v>
      </c>
      <c r="BA41" s="257">
        <v>0.91717661701465625</v>
      </c>
      <c r="BB41" s="257">
        <v>1.0130101810973962</v>
      </c>
      <c r="BC41" s="257">
        <v>1.0332344213649851</v>
      </c>
      <c r="BD41" s="257">
        <v>0.80650567226785352</v>
      </c>
      <c r="BE41" s="257">
        <v>0.79087659676720345</v>
      </c>
      <c r="BF41" s="257">
        <f>BF30/BF16</f>
        <v>0.85146434566897977</v>
      </c>
      <c r="BG41" s="257">
        <f>BG30/BG16</f>
        <v>0.86835300665568982</v>
      </c>
      <c r="BH41" s="257">
        <v>0.99516310957864862</v>
      </c>
      <c r="BI41" s="257">
        <v>0.74099999999999999</v>
      </c>
      <c r="BJ41" s="556">
        <v>0.72799999999999998</v>
      </c>
      <c r="BK41" s="556">
        <v>0.71599999999999997</v>
      </c>
      <c r="BL41" s="556">
        <v>0.67400000000000004</v>
      </c>
      <c r="BM41" s="454"/>
      <c r="BO41" s="381"/>
      <c r="BR41" s="381"/>
    </row>
    <row r="42" spans="1:70" ht="12.75" customHeight="1" x14ac:dyDescent="0.2">
      <c r="A42" s="449" t="s">
        <v>123</v>
      </c>
      <c r="B42" s="447"/>
      <c r="C42" s="1227">
        <v>-1.3379526719870611</v>
      </c>
      <c r="D42" s="167"/>
      <c r="E42" s="119"/>
      <c r="F42" s="132">
        <v>8.5263116649034132E-2</v>
      </c>
      <c r="G42" s="257">
        <v>8.7133041848844475E-2</v>
      </c>
      <c r="H42" s="257">
        <v>0.1326323838654177</v>
      </c>
      <c r="I42" s="257">
        <v>0.13365247768145944</v>
      </c>
      <c r="J42" s="257">
        <v>9.8642643368904742E-2</v>
      </c>
      <c r="K42" s="257">
        <v>7.1036898149785976E-2</v>
      </c>
      <c r="L42" s="257">
        <v>9.814457755160097E-2</v>
      </c>
      <c r="M42" s="257">
        <v>6.196686858696996E-2</v>
      </c>
      <c r="N42" s="257">
        <v>3.4201649175412296E-2</v>
      </c>
      <c r="O42" s="257">
        <v>-9.0551607200836971E-3</v>
      </c>
      <c r="P42" s="257">
        <v>-8.0448941137918326E-2</v>
      </c>
      <c r="Q42" s="257">
        <v>-1.2070635571119887E-2</v>
      </c>
      <c r="R42" s="257">
        <v>2.4516649598113147E-2</v>
      </c>
      <c r="S42" s="257">
        <v>0.11158026875124818</v>
      </c>
      <c r="T42" s="257">
        <v>-0.32291841179427039</v>
      </c>
      <c r="U42" s="257">
        <v>6.0271439062202517E-2</v>
      </c>
      <c r="V42" s="257">
        <v>0.18817214534518531</v>
      </c>
      <c r="W42" s="257">
        <v>0.16438940118013956</v>
      </c>
      <c r="X42" s="257">
        <v>0.21270986248207205</v>
      </c>
      <c r="Y42" s="257">
        <v>0.2056477374367961</v>
      </c>
      <c r="Z42" s="257">
        <v>0.25451144366197181</v>
      </c>
      <c r="AA42" s="257">
        <v>0.2417965276461756</v>
      </c>
      <c r="AB42" s="257">
        <v>0.13332135880913357</v>
      </c>
      <c r="AC42" s="257">
        <v>0.16325968606350752</v>
      </c>
      <c r="AD42" s="257">
        <v>0.14829969085288233</v>
      </c>
      <c r="AE42" s="257">
        <v>0.18723058782595248</v>
      </c>
      <c r="AF42" s="257">
        <v>0.12270167920673676</v>
      </c>
      <c r="AG42" s="257">
        <v>0.12484757994276471</v>
      </c>
      <c r="AH42" s="257">
        <v>0.22246678298215006</v>
      </c>
      <c r="AI42" s="257">
        <v>-0.19933198139091018</v>
      </c>
      <c r="AJ42" s="257">
        <v>0.18093695830672385</v>
      </c>
      <c r="AK42" s="257">
        <v>0.22764593020240956</v>
      </c>
      <c r="AL42" s="257">
        <v>-0.81</v>
      </c>
      <c r="AM42" s="257">
        <v>0.21299999999999997</v>
      </c>
      <c r="AN42" s="257">
        <v>0.23299999999999998</v>
      </c>
      <c r="AO42" s="257">
        <v>0.249</v>
      </c>
      <c r="AP42" s="257">
        <v>0.27100000000000002</v>
      </c>
      <c r="AQ42" s="257">
        <v>0.27100000000000002</v>
      </c>
      <c r="AR42" s="257">
        <v>0.25700000000000001</v>
      </c>
      <c r="AS42" s="257">
        <v>0.23599999999999999</v>
      </c>
      <c r="AT42" s="161"/>
      <c r="AU42" s="257">
        <v>0.1109807038296614</v>
      </c>
      <c r="AV42" s="257">
        <v>8.2823382985343752E-2</v>
      </c>
      <c r="AW42" s="1227">
        <v>2.8157320844317644</v>
      </c>
      <c r="AX42" s="167"/>
      <c r="AY42" s="454"/>
      <c r="AZ42" s="257">
        <v>0.1109807038296614</v>
      </c>
      <c r="BA42" s="257">
        <v>8.2823382985343752E-2</v>
      </c>
      <c r="BB42" s="257">
        <v>-1.3010181097396161E-2</v>
      </c>
      <c r="BC42" s="257">
        <v>-3.323442136498516E-2</v>
      </c>
      <c r="BD42" s="257">
        <v>0.19349432773214653</v>
      </c>
      <c r="BE42" s="257">
        <v>0.20912340323279655</v>
      </c>
      <c r="BF42" s="257">
        <f>BF31/BF16</f>
        <v>0.14853565433102017</v>
      </c>
      <c r="BG42" s="257">
        <f>BG31/BG16</f>
        <v>0.13164699334431021</v>
      </c>
      <c r="BH42" s="257">
        <v>4.8368904213513591E-3</v>
      </c>
      <c r="BI42" s="257">
        <v>0.25900000000000001</v>
      </c>
      <c r="BJ42" s="556">
        <v>0.27200000000000002</v>
      </c>
      <c r="BK42" s="556">
        <v>0.28400000000000003</v>
      </c>
      <c r="BL42" s="556">
        <v>0.32599999999999996</v>
      </c>
      <c r="BM42" s="454"/>
      <c r="BO42" s="381"/>
      <c r="BR42" s="381"/>
    </row>
    <row r="43" spans="1:70" ht="12.75" customHeight="1" x14ac:dyDescent="0.2">
      <c r="A43" s="449" t="s">
        <v>76</v>
      </c>
      <c r="B43" s="447"/>
      <c r="C43" s="1227">
        <v>-8.8171708641696931</v>
      </c>
      <c r="D43" s="167"/>
      <c r="E43" s="119"/>
      <c r="F43" s="132">
        <v>-0.1268367226989538</v>
      </c>
      <c r="G43" s="257">
        <v>-9.2129918800749527E-2</v>
      </c>
      <c r="H43" s="257">
        <v>-6.3773657044542159E-2</v>
      </c>
      <c r="I43" s="257">
        <v>-1.261482727390348E-2</v>
      </c>
      <c r="J43" s="257">
        <v>-3.866501405725687E-2</v>
      </c>
      <c r="K43" s="257">
        <v>-6.3183217179042697E-2</v>
      </c>
      <c r="L43" s="257">
        <v>-5.5789107690362549E-2</v>
      </c>
      <c r="M43" s="257">
        <v>-7.0218815675608851E-2</v>
      </c>
      <c r="N43" s="257">
        <v>-9.9325337331334335E-2</v>
      </c>
      <c r="O43" s="257">
        <v>-0.16804358021573651</v>
      </c>
      <c r="P43" s="257">
        <v>-0.21078933355179619</v>
      </c>
      <c r="Q43" s="257">
        <v>-0.19119290663884955</v>
      </c>
      <c r="R43" s="257">
        <v>-0.2343667566644943</v>
      </c>
      <c r="S43" s="257">
        <v>-0.13109469059370632</v>
      </c>
      <c r="T43" s="257">
        <v>-0.58041547997989618</v>
      </c>
      <c r="U43" s="257">
        <v>-0.19607256507193951</v>
      </c>
      <c r="V43" s="257">
        <v>-1.3342977330262481E-2</v>
      </c>
      <c r="W43" s="257">
        <v>-2.1291871396199324E-2</v>
      </c>
      <c r="X43" s="257">
        <v>4.0812452543659831E-2</v>
      </c>
      <c r="Y43" s="257">
        <v>4.6401255864045414E-2</v>
      </c>
      <c r="Z43" s="257">
        <v>0.12546764964788731</v>
      </c>
      <c r="AA43" s="257">
        <v>0.11870435429087887</v>
      </c>
      <c r="AB43" s="257">
        <v>-7.7145872156986012E-2</v>
      </c>
      <c r="AC43" s="257">
        <v>-3.5948058550638678E-2</v>
      </c>
      <c r="AD43" s="257">
        <v>-1.9458083287870524E-2</v>
      </c>
      <c r="AE43" s="257">
        <v>-1.6817118667001719E-3</v>
      </c>
      <c r="AF43" s="257">
        <v>-8.2066869300911852E-2</v>
      </c>
      <c r="AG43" s="167" t="s">
        <v>122</v>
      </c>
      <c r="AH43" s="167" t="s">
        <v>122</v>
      </c>
      <c r="AI43" s="167" t="s">
        <v>122</v>
      </c>
      <c r="AJ43" s="167" t="s">
        <v>122</v>
      </c>
      <c r="AK43" s="167" t="s">
        <v>122</v>
      </c>
      <c r="AL43" s="167" t="s">
        <v>122</v>
      </c>
      <c r="AM43" s="167" t="s">
        <v>122</v>
      </c>
      <c r="AN43" s="167" t="s">
        <v>122</v>
      </c>
      <c r="AO43" s="167"/>
      <c r="AP43" s="167"/>
      <c r="AQ43" s="167"/>
      <c r="AR43" s="167"/>
      <c r="AS43" s="167"/>
      <c r="AT43" s="1229"/>
      <c r="AU43" s="257">
        <v>-7.0743383114002661E-2</v>
      </c>
      <c r="AV43" s="257">
        <v>-5.6662331756276975E-2</v>
      </c>
      <c r="AW43" s="1227">
        <v>-1.4081051357725687</v>
      </c>
      <c r="AX43" s="167"/>
      <c r="AY43" s="725"/>
      <c r="AZ43" s="257">
        <v>-7.0743383114002661E-2</v>
      </c>
      <c r="BA43" s="257">
        <v>-5.6662331756276975E-2</v>
      </c>
      <c r="BB43" s="257">
        <v>-0.16322191188395352</v>
      </c>
      <c r="BC43" s="257">
        <v>-0.28703299846269348</v>
      </c>
      <c r="BD43" s="257">
        <v>1.4184432748127224E-2</v>
      </c>
      <c r="BE43" s="257">
        <v>5.2057721766667099E-2</v>
      </c>
      <c r="BF43" s="257">
        <f>BF33/BF16</f>
        <v>-4.2764881366081073E-2</v>
      </c>
      <c r="BG43" s="274" t="s">
        <v>122</v>
      </c>
      <c r="BH43" s="167" t="s">
        <v>122</v>
      </c>
      <c r="BI43" s="167" t="s">
        <v>122</v>
      </c>
      <c r="BJ43" s="167" t="s">
        <v>122</v>
      </c>
      <c r="BK43" s="274" t="s">
        <v>122</v>
      </c>
      <c r="BL43" s="556"/>
      <c r="BM43" s="454"/>
      <c r="BO43" s="381"/>
      <c r="BR43" s="381"/>
    </row>
    <row r="44" spans="1:70" ht="12.75" customHeight="1" x14ac:dyDescent="0.2">
      <c r="A44" s="447"/>
      <c r="B44" s="447"/>
      <c r="C44" s="225"/>
      <c r="D44" s="167"/>
      <c r="E44" s="119"/>
      <c r="F44" s="119"/>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454"/>
      <c r="AL44" s="438"/>
      <c r="AM44" s="438"/>
      <c r="AN44" s="438"/>
      <c r="AO44" s="438"/>
      <c r="AP44" s="552"/>
      <c r="AQ44" s="552"/>
      <c r="AR44" s="552"/>
      <c r="AS44" s="552"/>
      <c r="AT44" s="454"/>
      <c r="AU44" s="454"/>
      <c r="AV44" s="454"/>
      <c r="AW44" s="225"/>
      <c r="AX44" s="167"/>
      <c r="AY44" s="454"/>
      <c r="AZ44" s="454"/>
      <c r="BA44" s="257"/>
      <c r="BB44" s="257"/>
      <c r="BC44" s="257"/>
      <c r="BD44" s="257"/>
      <c r="BE44" s="257"/>
      <c r="BF44" s="257"/>
      <c r="BG44" s="454"/>
      <c r="BH44" s="225"/>
      <c r="BI44" s="225"/>
      <c r="BJ44" s="557"/>
      <c r="BK44" s="557"/>
      <c r="BL44" s="557"/>
      <c r="BM44" s="454"/>
      <c r="BO44" s="381"/>
      <c r="BR44" s="381"/>
    </row>
    <row r="45" spans="1:70" ht="13.5" customHeight="1" x14ac:dyDescent="0.2">
      <c r="A45" s="161" t="s">
        <v>191</v>
      </c>
      <c r="B45" s="447"/>
      <c r="C45" s="225">
        <v>-304</v>
      </c>
      <c r="D45" s="167">
        <v>-0.19474695707879563</v>
      </c>
      <c r="E45" s="119"/>
      <c r="F45" s="124">
        <v>1257</v>
      </c>
      <c r="G45" s="225">
        <v>1262</v>
      </c>
      <c r="H45" s="225">
        <v>1360</v>
      </c>
      <c r="I45" s="225">
        <v>1419</v>
      </c>
      <c r="J45" s="225">
        <v>1561</v>
      </c>
      <c r="K45" s="225">
        <v>1441</v>
      </c>
      <c r="L45" s="225">
        <v>1391</v>
      </c>
      <c r="M45" s="225">
        <v>1270</v>
      </c>
      <c r="N45" s="225">
        <v>1204</v>
      </c>
      <c r="O45" s="225">
        <v>1070</v>
      </c>
      <c r="P45" s="225">
        <v>935</v>
      </c>
      <c r="Q45" s="225">
        <v>880</v>
      </c>
      <c r="R45" s="225">
        <v>835</v>
      </c>
      <c r="S45" s="225">
        <v>791</v>
      </c>
      <c r="T45" s="225">
        <v>784</v>
      </c>
      <c r="U45" s="225">
        <v>709</v>
      </c>
      <c r="V45" s="225">
        <v>677</v>
      </c>
      <c r="W45" s="225">
        <v>607</v>
      </c>
      <c r="X45" s="225">
        <v>574</v>
      </c>
      <c r="Y45" s="225">
        <v>575</v>
      </c>
      <c r="Z45" s="225">
        <v>546</v>
      </c>
      <c r="AA45" s="225">
        <v>514</v>
      </c>
      <c r="AB45" s="225">
        <v>473</v>
      </c>
      <c r="AC45" s="225">
        <v>431</v>
      </c>
      <c r="AD45" s="225">
        <v>445</v>
      </c>
      <c r="AE45" s="225"/>
      <c r="AF45" s="225"/>
      <c r="AG45" s="225"/>
      <c r="AH45" s="225"/>
      <c r="AI45" s="225"/>
      <c r="AJ45" s="225"/>
      <c r="AK45" s="225"/>
      <c r="AL45" s="225"/>
      <c r="AM45" s="225"/>
      <c r="AN45" s="225"/>
      <c r="AO45" s="225"/>
      <c r="AP45" s="225"/>
      <c r="AQ45" s="225"/>
      <c r="AR45" s="225"/>
      <c r="AS45" s="225"/>
      <c r="AT45" s="454"/>
      <c r="AU45" s="485">
        <v>1257</v>
      </c>
      <c r="AV45" s="485">
        <v>1561</v>
      </c>
      <c r="AW45" s="225">
        <v>-304</v>
      </c>
      <c r="AX45" s="167">
        <v>-0.19474695707879563</v>
      </c>
      <c r="AY45" s="454"/>
      <c r="AZ45" s="225">
        <v>1257</v>
      </c>
      <c r="BA45" s="225">
        <v>1561</v>
      </c>
      <c r="BB45" s="225">
        <v>1204</v>
      </c>
      <c r="BC45" s="225">
        <v>835</v>
      </c>
      <c r="BD45" s="225">
        <v>677</v>
      </c>
      <c r="BE45" s="225">
        <v>546</v>
      </c>
      <c r="BF45" s="225">
        <v>445</v>
      </c>
      <c r="BG45" s="225">
        <v>393</v>
      </c>
      <c r="BH45" s="225">
        <v>730</v>
      </c>
      <c r="BI45" s="225"/>
      <c r="BJ45" s="557"/>
      <c r="BK45" s="557"/>
      <c r="BL45" s="557"/>
      <c r="BM45" s="454"/>
      <c r="BO45" s="381"/>
      <c r="BR45" s="381"/>
    </row>
    <row r="46" spans="1:70" ht="13.5" customHeight="1" x14ac:dyDescent="0.2">
      <c r="A46" s="169" t="s">
        <v>318</v>
      </c>
      <c r="B46" s="450"/>
      <c r="C46" s="225">
        <v>-1537</v>
      </c>
      <c r="D46" s="167">
        <v>-0.14325659427719264</v>
      </c>
      <c r="E46" s="119"/>
      <c r="F46" s="124">
        <v>9192</v>
      </c>
      <c r="G46" s="225">
        <v>9035</v>
      </c>
      <c r="H46" s="225">
        <v>9481</v>
      </c>
      <c r="I46" s="225">
        <v>10648</v>
      </c>
      <c r="J46" s="225">
        <v>10729</v>
      </c>
      <c r="K46" s="225">
        <v>10310</v>
      </c>
      <c r="L46" s="225">
        <v>10757</v>
      </c>
      <c r="M46" s="225">
        <v>10958</v>
      </c>
      <c r="N46" s="225">
        <v>10160</v>
      </c>
      <c r="O46" s="225">
        <v>9536</v>
      </c>
      <c r="P46" s="225">
        <v>9427</v>
      </c>
      <c r="Q46" s="225">
        <v>9325</v>
      </c>
      <c r="R46" s="225">
        <v>10429</v>
      </c>
      <c r="S46" s="225">
        <v>11403</v>
      </c>
      <c r="T46" s="225">
        <v>13344</v>
      </c>
      <c r="U46" s="225">
        <v>13137</v>
      </c>
      <c r="V46" s="225">
        <v>14828</v>
      </c>
      <c r="W46" s="225">
        <v>14367</v>
      </c>
      <c r="X46" s="225">
        <v>14635</v>
      </c>
      <c r="Y46" s="225">
        <v>15676</v>
      </c>
      <c r="Z46" s="225">
        <v>16985</v>
      </c>
      <c r="AA46" s="225">
        <v>16006</v>
      </c>
      <c r="AB46" s="225">
        <v>13895</v>
      </c>
      <c r="AC46" s="225">
        <v>12571</v>
      </c>
      <c r="AD46" s="225">
        <v>12922</v>
      </c>
      <c r="AE46" s="225">
        <v>12210</v>
      </c>
      <c r="AF46" s="225">
        <v>11386</v>
      </c>
      <c r="AG46" s="225">
        <v>10341</v>
      </c>
      <c r="AH46" s="225">
        <v>9184</v>
      </c>
      <c r="AI46" s="225">
        <v>9030</v>
      </c>
      <c r="AJ46" s="225">
        <v>11584</v>
      </c>
      <c r="AK46" s="225">
        <v>14695</v>
      </c>
      <c r="AL46" s="225">
        <v>14295</v>
      </c>
      <c r="AM46" s="225">
        <v>14860</v>
      </c>
      <c r="AN46" s="225">
        <v>15288</v>
      </c>
      <c r="AO46" s="225">
        <v>15701</v>
      </c>
      <c r="AP46" s="225">
        <v>15014</v>
      </c>
      <c r="AQ46" s="225">
        <v>14121</v>
      </c>
      <c r="AR46" s="225">
        <v>13826</v>
      </c>
      <c r="AS46" s="225">
        <v>13942</v>
      </c>
      <c r="AT46" s="454"/>
      <c r="AU46" s="485">
        <v>9192</v>
      </c>
      <c r="AV46" s="485">
        <v>10729</v>
      </c>
      <c r="AW46" s="225">
        <v>-1537</v>
      </c>
      <c r="AX46" s="167">
        <v>-0.14325659427719264</v>
      </c>
      <c r="AY46" s="454"/>
      <c r="AZ46" s="225">
        <v>9192</v>
      </c>
      <c r="BA46" s="225">
        <v>10729</v>
      </c>
      <c r="BB46" s="225">
        <v>10160</v>
      </c>
      <c r="BC46" s="225">
        <v>10429</v>
      </c>
      <c r="BD46" s="225">
        <v>14828</v>
      </c>
      <c r="BE46" s="225">
        <v>16985</v>
      </c>
      <c r="BF46" s="225">
        <v>12922</v>
      </c>
      <c r="BG46" s="225">
        <v>9184</v>
      </c>
      <c r="BH46" s="225">
        <v>14295</v>
      </c>
      <c r="BI46" s="225">
        <v>15014</v>
      </c>
      <c r="BJ46" s="169">
        <v>14310</v>
      </c>
      <c r="BK46" s="169">
        <v>9967</v>
      </c>
      <c r="BL46" s="169">
        <v>8292</v>
      </c>
      <c r="BM46" s="454"/>
      <c r="BO46" s="381"/>
      <c r="BR46" s="381"/>
    </row>
    <row r="47" spans="1:70" ht="12.75" customHeight="1" x14ac:dyDescent="0.2">
      <c r="A47" s="169"/>
      <c r="B47" s="450"/>
      <c r="C47" s="225"/>
      <c r="D47" s="167"/>
      <c r="E47" s="119"/>
      <c r="F47" s="124"/>
      <c r="G47" s="225"/>
      <c r="H47" s="225"/>
      <c r="I47" s="225"/>
      <c r="J47" s="225"/>
      <c r="K47" s="225"/>
      <c r="L47" s="225"/>
      <c r="M47" s="225"/>
      <c r="N47" s="225"/>
      <c r="O47" s="225"/>
      <c r="P47" s="225"/>
      <c r="Q47" s="225"/>
      <c r="R47" s="225"/>
      <c r="S47" s="225"/>
      <c r="T47" s="225"/>
      <c r="U47" s="225"/>
      <c r="V47" s="167"/>
      <c r="W47" s="167"/>
      <c r="X47" s="167"/>
      <c r="Y47" s="167"/>
      <c r="Z47" s="167"/>
      <c r="AA47" s="167"/>
      <c r="AB47" s="167"/>
      <c r="AC47" s="167"/>
      <c r="AD47" s="225"/>
      <c r="AE47" s="225"/>
      <c r="AF47" s="225"/>
      <c r="AG47" s="225"/>
      <c r="AH47" s="225"/>
      <c r="AI47" s="225"/>
      <c r="AJ47" s="225"/>
      <c r="AK47" s="225"/>
      <c r="AL47" s="225"/>
      <c r="AM47" s="225"/>
      <c r="AN47" s="225"/>
      <c r="AO47" s="225"/>
      <c r="AP47" s="225"/>
      <c r="AQ47" s="225"/>
      <c r="AR47" s="225"/>
      <c r="AS47" s="225"/>
      <c r="AT47" s="454"/>
      <c r="AU47" s="454"/>
      <c r="AV47" s="454"/>
      <c r="AW47" s="225"/>
      <c r="AX47" s="167"/>
      <c r="AY47" s="454"/>
      <c r="AZ47" s="167"/>
      <c r="BA47" s="167"/>
      <c r="BB47" s="167"/>
      <c r="BC47" s="167"/>
      <c r="BD47" s="167"/>
      <c r="BE47" s="167"/>
      <c r="BF47" s="167"/>
      <c r="BG47" s="167"/>
      <c r="BH47" s="167"/>
      <c r="BI47" s="225"/>
      <c r="BJ47" s="447"/>
      <c r="BK47" s="447"/>
      <c r="BL47" s="447"/>
      <c r="BM47" s="454"/>
      <c r="BO47" s="381"/>
      <c r="BR47" s="381"/>
    </row>
    <row r="48" spans="1:70" ht="12.75" customHeight="1" x14ac:dyDescent="0.2">
      <c r="A48" s="449" t="s">
        <v>85</v>
      </c>
      <c r="B48" s="450"/>
      <c r="C48" s="225">
        <v>-46</v>
      </c>
      <c r="D48" s="167">
        <v>-0.115</v>
      </c>
      <c r="E48" s="119"/>
      <c r="F48" s="124">
        <v>354</v>
      </c>
      <c r="G48" s="225">
        <v>361</v>
      </c>
      <c r="H48" s="225">
        <v>379</v>
      </c>
      <c r="I48" s="225">
        <v>377</v>
      </c>
      <c r="J48" s="225">
        <v>400</v>
      </c>
      <c r="K48" s="225">
        <v>405</v>
      </c>
      <c r="L48" s="225">
        <v>412</v>
      </c>
      <c r="M48" s="225">
        <v>407</v>
      </c>
      <c r="N48" s="225">
        <v>420</v>
      </c>
      <c r="O48" s="225">
        <v>425</v>
      </c>
      <c r="P48" s="225">
        <v>430</v>
      </c>
      <c r="Q48" s="225">
        <v>448</v>
      </c>
      <c r="R48" s="225">
        <v>461</v>
      </c>
      <c r="S48" s="225">
        <v>493</v>
      </c>
      <c r="T48" s="225">
        <v>617</v>
      </c>
      <c r="U48" s="225">
        <v>662</v>
      </c>
      <c r="V48" s="225">
        <v>684</v>
      </c>
      <c r="W48" s="225">
        <v>699</v>
      </c>
      <c r="X48" s="225">
        <v>686</v>
      </c>
      <c r="Y48" s="225">
        <v>666</v>
      </c>
      <c r="Z48" s="225">
        <v>684</v>
      </c>
      <c r="AA48" s="225">
        <v>671</v>
      </c>
      <c r="AB48" s="225">
        <v>665</v>
      </c>
      <c r="AC48" s="225">
        <v>689</v>
      </c>
      <c r="AD48" s="225">
        <v>680</v>
      </c>
      <c r="AE48" s="225">
        <v>707</v>
      </c>
      <c r="AF48" s="225">
        <v>698</v>
      </c>
      <c r="AG48" s="225">
        <v>688</v>
      </c>
      <c r="AH48" s="225">
        <v>700</v>
      </c>
      <c r="AI48" s="225">
        <v>725</v>
      </c>
      <c r="AJ48" s="225">
        <v>744</v>
      </c>
      <c r="AK48" s="225">
        <v>760</v>
      </c>
      <c r="AL48" s="225">
        <v>762</v>
      </c>
      <c r="AM48" s="225">
        <v>772</v>
      </c>
      <c r="AN48" s="225">
        <v>784</v>
      </c>
      <c r="AO48" s="225">
        <v>757</v>
      </c>
      <c r="AP48" s="225">
        <v>728</v>
      </c>
      <c r="AQ48" s="225">
        <v>725</v>
      </c>
      <c r="AR48" s="225">
        <v>719</v>
      </c>
      <c r="AS48" s="225">
        <v>710</v>
      </c>
      <c r="AT48" s="454"/>
      <c r="AU48" s="485">
        <v>354</v>
      </c>
      <c r="AV48" s="485">
        <v>400</v>
      </c>
      <c r="AW48" s="225">
        <v>-46</v>
      </c>
      <c r="AX48" s="167">
        <v>-0.115</v>
      </c>
      <c r="AY48" s="454"/>
      <c r="AZ48" s="225">
        <v>354</v>
      </c>
      <c r="BA48" s="225">
        <v>400</v>
      </c>
      <c r="BB48" s="225">
        <v>420</v>
      </c>
      <c r="BC48" s="225">
        <v>461</v>
      </c>
      <c r="BD48" s="225">
        <v>684</v>
      </c>
      <c r="BE48" s="225">
        <v>684</v>
      </c>
      <c r="BF48" s="225">
        <v>680</v>
      </c>
      <c r="BG48" s="225">
        <v>700</v>
      </c>
      <c r="BH48" s="225">
        <v>762</v>
      </c>
      <c r="BI48" s="225">
        <v>728</v>
      </c>
      <c r="BJ48" s="169">
        <v>689</v>
      </c>
      <c r="BK48" s="169">
        <v>657</v>
      </c>
      <c r="BL48" s="169">
        <v>623</v>
      </c>
      <c r="BM48" s="454"/>
      <c r="BO48" s="381"/>
      <c r="BR48" s="381"/>
    </row>
    <row r="49" spans="1:70" ht="13.5" customHeight="1" x14ac:dyDescent="0.2">
      <c r="A49" s="658" t="s">
        <v>187</v>
      </c>
      <c r="B49" s="449"/>
      <c r="C49" s="225">
        <v>-13</v>
      </c>
      <c r="D49" s="167">
        <v>-8.5526315789473686E-2</v>
      </c>
      <c r="E49" s="119"/>
      <c r="F49" s="124">
        <v>139</v>
      </c>
      <c r="G49" s="225">
        <v>140</v>
      </c>
      <c r="H49" s="225">
        <v>141</v>
      </c>
      <c r="I49" s="225">
        <v>147</v>
      </c>
      <c r="J49" s="225">
        <v>152</v>
      </c>
      <c r="K49" s="225">
        <v>161</v>
      </c>
      <c r="L49" s="225">
        <v>162</v>
      </c>
      <c r="M49" s="225">
        <v>163</v>
      </c>
      <c r="N49" s="225">
        <v>160</v>
      </c>
      <c r="O49" s="225">
        <v>163</v>
      </c>
      <c r="P49" s="225">
        <v>163</v>
      </c>
      <c r="Q49" s="225">
        <v>173</v>
      </c>
      <c r="R49" s="225">
        <v>178</v>
      </c>
      <c r="S49" s="225">
        <v>184</v>
      </c>
      <c r="T49" s="225">
        <v>231</v>
      </c>
      <c r="U49" s="225">
        <v>269</v>
      </c>
      <c r="V49" s="225">
        <v>280</v>
      </c>
      <c r="W49" s="225">
        <v>278</v>
      </c>
      <c r="X49" s="225">
        <v>271</v>
      </c>
      <c r="Y49" s="225">
        <v>263</v>
      </c>
      <c r="Z49" s="225">
        <v>271</v>
      </c>
      <c r="AA49" s="225">
        <v>272</v>
      </c>
      <c r="AB49" s="225">
        <v>280</v>
      </c>
      <c r="AC49" s="225">
        <v>290</v>
      </c>
      <c r="AD49" s="225">
        <v>303</v>
      </c>
      <c r="AE49" s="225">
        <v>327</v>
      </c>
      <c r="AF49" s="225">
        <v>334</v>
      </c>
      <c r="AG49" s="225">
        <v>335</v>
      </c>
      <c r="AH49" s="225">
        <v>338</v>
      </c>
      <c r="AI49" s="225">
        <v>347</v>
      </c>
      <c r="AJ49" s="225">
        <v>341</v>
      </c>
      <c r="AK49" s="225">
        <v>354</v>
      </c>
      <c r="AL49" s="225">
        <v>354</v>
      </c>
      <c r="AM49" s="225">
        <v>377</v>
      </c>
      <c r="AN49" s="225">
        <v>378</v>
      </c>
      <c r="AO49" s="225">
        <v>373</v>
      </c>
      <c r="AP49" s="225">
        <v>368</v>
      </c>
      <c r="AQ49" s="225">
        <v>368</v>
      </c>
      <c r="AR49" s="225">
        <v>371</v>
      </c>
      <c r="AS49" s="225">
        <v>373</v>
      </c>
      <c r="AT49" s="454"/>
      <c r="AU49" s="485">
        <v>139</v>
      </c>
      <c r="AV49" s="485">
        <v>152</v>
      </c>
      <c r="AW49" s="225">
        <v>-13</v>
      </c>
      <c r="AX49" s="167">
        <v>-8.5526315789473686E-2</v>
      </c>
      <c r="AY49" s="454"/>
      <c r="AZ49" s="225">
        <v>139</v>
      </c>
      <c r="BA49" s="225">
        <v>152</v>
      </c>
      <c r="BB49" s="225">
        <v>160</v>
      </c>
      <c r="BC49" s="225">
        <v>178</v>
      </c>
      <c r="BD49" s="225">
        <v>280</v>
      </c>
      <c r="BE49" s="225">
        <v>271</v>
      </c>
      <c r="BF49" s="225">
        <v>303</v>
      </c>
      <c r="BG49" s="225">
        <v>338</v>
      </c>
      <c r="BH49" s="225">
        <v>354</v>
      </c>
      <c r="BI49" s="225">
        <v>368</v>
      </c>
      <c r="BJ49" s="169">
        <v>365</v>
      </c>
      <c r="BK49" s="169">
        <v>343</v>
      </c>
      <c r="BL49" s="169">
        <v>327</v>
      </c>
      <c r="BM49" s="454"/>
      <c r="BO49" s="381"/>
      <c r="BR49" s="381"/>
    </row>
    <row r="50" spans="1:70" ht="12.75" customHeight="1" x14ac:dyDescent="0.2">
      <c r="A50" s="161"/>
      <c r="B50" s="161"/>
      <c r="C50" s="454"/>
      <c r="D50" s="454"/>
      <c r="E50" s="390"/>
      <c r="F50" s="390"/>
      <c r="G50" s="454"/>
      <c r="H50" s="454"/>
      <c r="I50" s="161"/>
      <c r="J50" s="454"/>
      <c r="K50" s="454"/>
      <c r="L50" s="454"/>
      <c r="M50" s="161"/>
      <c r="N50" s="454"/>
      <c r="O50" s="454"/>
      <c r="P50" s="454"/>
      <c r="Q50" s="161"/>
      <c r="R50" s="454"/>
      <c r="S50" s="454"/>
      <c r="T50" s="454"/>
      <c r="U50" s="161"/>
      <c r="V50" s="454"/>
      <c r="W50" s="454"/>
      <c r="X50" s="454"/>
      <c r="Y50" s="161"/>
      <c r="Z50" s="454"/>
      <c r="AA50" s="454"/>
      <c r="AB50" s="454"/>
      <c r="AC50" s="161"/>
      <c r="AD50" s="454"/>
      <c r="AE50" s="454"/>
      <c r="AF50" s="454"/>
      <c r="AG50" s="161"/>
      <c r="AH50" s="454"/>
      <c r="AI50" s="454"/>
      <c r="AJ50" s="454"/>
      <c r="AK50" s="161"/>
      <c r="AL50" s="454"/>
      <c r="AM50" s="454"/>
      <c r="AN50" s="454"/>
      <c r="AO50" s="454"/>
      <c r="AP50" s="454"/>
      <c r="AQ50" s="454"/>
      <c r="AR50" s="454"/>
      <c r="AS50" s="454"/>
      <c r="AT50" s="454"/>
      <c r="AU50" s="454"/>
      <c r="AV50" s="454"/>
      <c r="AW50" s="454"/>
      <c r="AX50" s="454"/>
      <c r="AY50" s="454"/>
      <c r="AZ50" s="454"/>
      <c r="BA50" s="454"/>
      <c r="BB50" s="454"/>
      <c r="BC50" s="454"/>
      <c r="BD50" s="454"/>
      <c r="BE50" s="454"/>
      <c r="BF50" s="454"/>
      <c r="BG50" s="454"/>
      <c r="BH50" s="454"/>
      <c r="BI50" s="454"/>
      <c r="BJ50" s="447"/>
      <c r="BK50" s="438"/>
      <c r="BL50" s="438"/>
      <c r="BM50" s="454"/>
      <c r="BO50" s="381"/>
      <c r="BR50" s="381"/>
    </row>
    <row r="51" spans="1:70" ht="18" customHeight="1" x14ac:dyDescent="0.2">
      <c r="A51" s="635" t="s">
        <v>179</v>
      </c>
      <c r="B51" s="161"/>
      <c r="C51" s="438"/>
      <c r="D51" s="438"/>
      <c r="E51" s="390"/>
      <c r="F51" s="390"/>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38"/>
      <c r="AO51" s="438"/>
      <c r="AP51" s="438"/>
      <c r="AQ51" s="438"/>
      <c r="AR51" s="438"/>
      <c r="AS51" s="438"/>
      <c r="AT51" s="438"/>
      <c r="AU51" s="438"/>
      <c r="AV51" s="438"/>
      <c r="AW51" s="454"/>
      <c r="AX51" s="454"/>
      <c r="AY51" s="438"/>
      <c r="AZ51" s="438"/>
      <c r="BA51" s="438"/>
      <c r="BB51" s="438"/>
      <c r="BC51" s="438"/>
      <c r="BD51" s="438"/>
      <c r="BE51" s="438"/>
      <c r="BF51" s="438"/>
      <c r="BG51" s="438"/>
      <c r="BH51" s="438"/>
      <c r="BI51" s="438"/>
      <c r="BJ51" s="447"/>
      <c r="BK51" s="438"/>
      <c r="BL51" s="438"/>
      <c r="BM51" s="454"/>
      <c r="BO51" s="381"/>
      <c r="BR51" s="381"/>
    </row>
    <row r="52" spans="1:70" ht="12.75" customHeight="1" x14ac:dyDescent="0.2">
      <c r="A52" s="636"/>
      <c r="B52" s="161"/>
      <c r="C52" s="438"/>
      <c r="D52" s="438"/>
      <c r="E52" s="390"/>
      <c r="F52" s="619"/>
      <c r="G52" s="733"/>
      <c r="H52" s="733"/>
      <c r="I52" s="454"/>
      <c r="J52" s="733"/>
      <c r="K52" s="733"/>
      <c r="L52" s="733"/>
      <c r="M52" s="454"/>
      <c r="N52" s="733"/>
      <c r="O52" s="733"/>
      <c r="P52" s="733"/>
      <c r="Q52" s="454"/>
      <c r="R52" s="733"/>
      <c r="S52" s="733"/>
      <c r="T52" s="733"/>
      <c r="U52" s="454"/>
      <c r="V52" s="733"/>
      <c r="W52" s="454"/>
      <c r="X52" s="733"/>
      <c r="Y52" s="454"/>
      <c r="Z52" s="733"/>
      <c r="AA52" s="454"/>
      <c r="AB52" s="733"/>
      <c r="AC52" s="454"/>
      <c r="AD52" s="733"/>
      <c r="AE52" s="454"/>
      <c r="AF52" s="733"/>
      <c r="AG52" s="454"/>
      <c r="AH52" s="733"/>
      <c r="AI52" s="454"/>
      <c r="AJ52" s="454"/>
      <c r="AK52" s="454"/>
      <c r="AL52" s="454"/>
      <c r="AM52" s="454"/>
      <c r="AN52" s="438"/>
      <c r="AO52" s="438"/>
      <c r="AP52" s="438"/>
      <c r="AQ52" s="438"/>
      <c r="AR52" s="438"/>
      <c r="AS52" s="438"/>
      <c r="AT52" s="438"/>
      <c r="AU52" s="438"/>
      <c r="AV52" s="438"/>
      <c r="AW52" s="454"/>
      <c r="AX52" s="454"/>
      <c r="AY52" s="438"/>
      <c r="AZ52" s="438"/>
      <c r="BA52" s="438"/>
      <c r="BB52" s="438"/>
      <c r="BC52" s="438"/>
      <c r="BD52" s="438"/>
      <c r="BE52" s="438"/>
      <c r="BF52" s="438"/>
      <c r="BG52" s="438"/>
      <c r="BH52" s="438"/>
      <c r="BI52" s="438"/>
      <c r="BJ52" s="553"/>
      <c r="BK52" s="553"/>
      <c r="BL52" s="553"/>
      <c r="BM52" s="454"/>
      <c r="BO52" s="381"/>
      <c r="BR52" s="381"/>
    </row>
    <row r="53" spans="1:70" ht="12.75" customHeight="1" x14ac:dyDescent="0.2">
      <c r="A53" s="160"/>
      <c r="B53" s="161"/>
      <c r="C53" s="1522" t="s">
        <v>337</v>
      </c>
      <c r="D53" s="1523"/>
      <c r="E53" s="112"/>
      <c r="F53" s="114"/>
      <c r="G53" s="200"/>
      <c r="H53" s="200"/>
      <c r="I53" s="464"/>
      <c r="J53" s="200"/>
      <c r="K53" s="200"/>
      <c r="L53" s="200"/>
      <c r="M53" s="464"/>
      <c r="N53" s="200"/>
      <c r="O53" s="200"/>
      <c r="P53" s="200"/>
      <c r="Q53" s="464"/>
      <c r="R53" s="200"/>
      <c r="S53" s="200"/>
      <c r="T53" s="200"/>
      <c r="U53" s="464"/>
      <c r="V53" s="465"/>
      <c r="W53" s="466"/>
      <c r="X53" s="200"/>
      <c r="Y53" s="464"/>
      <c r="Z53" s="465"/>
      <c r="AA53" s="466"/>
      <c r="AB53" s="200"/>
      <c r="AC53" s="464"/>
      <c r="AE53" s="466"/>
      <c r="AF53" s="156"/>
      <c r="AG53" s="464"/>
      <c r="AH53" s="466"/>
      <c r="AJ53" s="200"/>
      <c r="AK53" s="464"/>
      <c r="AL53" s="466"/>
      <c r="AM53" s="466"/>
      <c r="AN53" s="466"/>
      <c r="AO53" s="466"/>
      <c r="AP53" s="467"/>
      <c r="AQ53" s="464"/>
      <c r="AR53" s="464"/>
      <c r="AS53" s="464"/>
      <c r="AT53" s="468"/>
      <c r="AU53" s="205" t="s">
        <v>338</v>
      </c>
      <c r="AV53" s="206"/>
      <c r="AW53" s="206" t="s">
        <v>327</v>
      </c>
      <c r="AX53" s="207"/>
      <c r="AY53" s="208"/>
      <c r="AZ53" s="209"/>
      <c r="BA53" s="209"/>
      <c r="BB53" s="209"/>
      <c r="BC53" s="209"/>
      <c r="BD53" s="209"/>
      <c r="BE53" s="209"/>
      <c r="BF53" s="209"/>
      <c r="BG53" s="209"/>
      <c r="BH53" s="734"/>
      <c r="BI53" s="735"/>
      <c r="BJ53" s="209"/>
      <c r="BK53" s="209"/>
      <c r="BL53" s="209"/>
      <c r="BM53" s="433"/>
      <c r="BO53" s="381"/>
      <c r="BR53" s="381"/>
    </row>
    <row r="54" spans="1:70" ht="12.75" customHeight="1" x14ac:dyDescent="0.2">
      <c r="A54" s="160" t="s">
        <v>2</v>
      </c>
      <c r="B54" s="161"/>
      <c r="C54" s="1524" t="s">
        <v>38</v>
      </c>
      <c r="D54" s="1544"/>
      <c r="E54" s="1217"/>
      <c r="F54" s="118" t="s">
        <v>282</v>
      </c>
      <c r="G54" s="210" t="s">
        <v>281</v>
      </c>
      <c r="H54" s="210" t="s">
        <v>280</v>
      </c>
      <c r="I54" s="211" t="s">
        <v>278</v>
      </c>
      <c r="J54" s="210" t="s">
        <v>258</v>
      </c>
      <c r="K54" s="210" t="s">
        <v>259</v>
      </c>
      <c r="L54" s="210" t="s">
        <v>260</v>
      </c>
      <c r="M54" s="211" t="s">
        <v>261</v>
      </c>
      <c r="N54" s="210" t="s">
        <v>232</v>
      </c>
      <c r="O54" s="210" t="s">
        <v>231</v>
      </c>
      <c r="P54" s="210" t="s">
        <v>230</v>
      </c>
      <c r="Q54" s="211" t="s">
        <v>229</v>
      </c>
      <c r="R54" s="210" t="s">
        <v>206</v>
      </c>
      <c r="S54" s="210" t="s">
        <v>207</v>
      </c>
      <c r="T54" s="210" t="s">
        <v>208</v>
      </c>
      <c r="U54" s="211" t="s">
        <v>209</v>
      </c>
      <c r="V54" s="212" t="s">
        <v>154</v>
      </c>
      <c r="W54" s="210" t="s">
        <v>155</v>
      </c>
      <c r="X54" s="210" t="s">
        <v>156</v>
      </c>
      <c r="Y54" s="211" t="s">
        <v>153</v>
      </c>
      <c r="Z54" s="212" t="s">
        <v>130</v>
      </c>
      <c r="AA54" s="210" t="s">
        <v>131</v>
      </c>
      <c r="AB54" s="210" t="s">
        <v>132</v>
      </c>
      <c r="AC54" s="211" t="s">
        <v>133</v>
      </c>
      <c r="AD54" s="210" t="s">
        <v>112</v>
      </c>
      <c r="AE54" s="210" t="s">
        <v>111</v>
      </c>
      <c r="AF54" s="210" t="s">
        <v>110</v>
      </c>
      <c r="AG54" s="211" t="s">
        <v>109</v>
      </c>
      <c r="AH54" s="210" t="s">
        <v>80</v>
      </c>
      <c r="AI54" s="210" t="s">
        <v>81</v>
      </c>
      <c r="AJ54" s="210" t="s">
        <v>82</v>
      </c>
      <c r="AK54" s="211" t="s">
        <v>29</v>
      </c>
      <c r="AL54" s="210" t="s">
        <v>30</v>
      </c>
      <c r="AM54" s="210" t="s">
        <v>31</v>
      </c>
      <c r="AN54" s="210" t="s">
        <v>32</v>
      </c>
      <c r="AO54" s="210" t="s">
        <v>33</v>
      </c>
      <c r="AP54" s="213" t="s">
        <v>34</v>
      </c>
      <c r="AQ54" s="211" t="s">
        <v>35</v>
      </c>
      <c r="AR54" s="211" t="s">
        <v>36</v>
      </c>
      <c r="AS54" s="211" t="s">
        <v>37</v>
      </c>
      <c r="AT54" s="214"/>
      <c r="AU54" s="210" t="s">
        <v>282</v>
      </c>
      <c r="AV54" s="210" t="s">
        <v>258</v>
      </c>
      <c r="AW54" s="1537" t="s">
        <v>38</v>
      </c>
      <c r="AX54" s="1525"/>
      <c r="AY54" s="567"/>
      <c r="AZ54" s="212" t="s">
        <v>321</v>
      </c>
      <c r="BA54" s="212" t="s">
        <v>269</v>
      </c>
      <c r="BB54" s="212" t="s">
        <v>233</v>
      </c>
      <c r="BC54" s="212" t="s">
        <v>210</v>
      </c>
      <c r="BD54" s="212" t="s">
        <v>157</v>
      </c>
      <c r="BE54" s="212" t="s">
        <v>114</v>
      </c>
      <c r="BF54" s="212" t="s">
        <v>113</v>
      </c>
      <c r="BG54" s="212" t="s">
        <v>42</v>
      </c>
      <c r="BH54" s="212" t="s">
        <v>39</v>
      </c>
      <c r="BI54" s="213" t="s">
        <v>40</v>
      </c>
      <c r="BJ54" s="213" t="s">
        <v>116</v>
      </c>
      <c r="BK54" s="213" t="s">
        <v>117</v>
      </c>
      <c r="BL54" s="213" t="s">
        <v>118</v>
      </c>
      <c r="BM54" s="433"/>
      <c r="BO54" s="381"/>
      <c r="BR54" s="381"/>
    </row>
    <row r="55" spans="1:70" ht="12.75" customHeight="1" x14ac:dyDescent="0.2">
      <c r="A55" s="453"/>
      <c r="B55" s="454" t="s">
        <v>4</v>
      </c>
      <c r="C55" s="639">
        <v>-7558</v>
      </c>
      <c r="D55" s="256">
        <v>-0.22848332779104569</v>
      </c>
      <c r="E55" s="389"/>
      <c r="F55" s="393">
        <v>25521</v>
      </c>
      <c r="G55" s="484">
        <v>25616</v>
      </c>
      <c r="H55" s="484">
        <v>26155</v>
      </c>
      <c r="I55" s="754">
        <v>30916</v>
      </c>
      <c r="J55" s="484">
        <v>33079</v>
      </c>
      <c r="K55" s="484">
        <v>28267</v>
      </c>
      <c r="L55" s="484">
        <v>31637</v>
      </c>
      <c r="M55" s="754">
        <v>32356</v>
      </c>
      <c r="N55" s="484">
        <v>32016</v>
      </c>
      <c r="O55" s="484">
        <v>27719</v>
      </c>
      <c r="P55" s="484">
        <v>24413</v>
      </c>
      <c r="Q55" s="736">
        <v>26842</v>
      </c>
      <c r="R55" s="484">
        <v>32223</v>
      </c>
      <c r="S55" s="484">
        <v>35051</v>
      </c>
      <c r="T55" s="484">
        <v>35814</v>
      </c>
      <c r="U55" s="736">
        <v>36767</v>
      </c>
      <c r="V55" s="484">
        <v>52537</v>
      </c>
      <c r="W55" s="484">
        <v>44571</v>
      </c>
      <c r="X55" s="484">
        <v>47412</v>
      </c>
      <c r="Y55" s="736">
        <v>54783</v>
      </c>
      <c r="Z55" s="484">
        <v>72704</v>
      </c>
      <c r="AA55" s="484">
        <v>68599</v>
      </c>
      <c r="AB55" s="484">
        <v>44539</v>
      </c>
      <c r="AC55" s="736">
        <v>47207</v>
      </c>
      <c r="AD55" s="484">
        <v>54990</v>
      </c>
      <c r="AE55" s="484">
        <v>51733</v>
      </c>
      <c r="AF55" s="484">
        <v>40138</v>
      </c>
      <c r="AG55" s="736">
        <v>40185</v>
      </c>
      <c r="AH55" s="753">
        <v>37255</v>
      </c>
      <c r="AI55" s="484">
        <v>33532</v>
      </c>
      <c r="AJ55" s="484">
        <v>43844</v>
      </c>
      <c r="AK55" s="736">
        <v>57853</v>
      </c>
      <c r="AL55" s="441">
        <v>54463</v>
      </c>
      <c r="AM55" s="527">
        <v>61166</v>
      </c>
      <c r="AN55" s="527">
        <v>57415</v>
      </c>
      <c r="AO55" s="480">
        <v>76083</v>
      </c>
      <c r="AP55" s="738">
        <v>75876</v>
      </c>
      <c r="AQ55" s="480">
        <v>68831</v>
      </c>
      <c r="AR55" s="480">
        <v>55626</v>
      </c>
      <c r="AS55" s="661">
        <v>72286</v>
      </c>
      <c r="AT55" s="478"/>
      <c r="AU55" s="484">
        <v>108208</v>
      </c>
      <c r="AV55" s="484">
        <v>125339</v>
      </c>
      <c r="AW55" s="225">
        <v>-17131</v>
      </c>
      <c r="AX55" s="626">
        <v>-0.13667733107811614</v>
      </c>
      <c r="AY55" s="438"/>
      <c r="AZ55" s="1150">
        <v>108208</v>
      </c>
      <c r="BA55" s="1150">
        <v>125339</v>
      </c>
      <c r="BB55" s="1150">
        <v>110990</v>
      </c>
      <c r="BC55" s="655">
        <v>139855</v>
      </c>
      <c r="BD55" s="531">
        <v>199303</v>
      </c>
      <c r="BE55" s="531">
        <v>233049</v>
      </c>
      <c r="BF55" s="531">
        <v>187046</v>
      </c>
      <c r="BG55" s="531">
        <v>172484</v>
      </c>
      <c r="BH55" s="679">
        <v>249127</v>
      </c>
      <c r="BI55" s="738">
        <v>272619</v>
      </c>
      <c r="BJ55" s="738">
        <v>225194</v>
      </c>
      <c r="BK55" s="738">
        <v>178176</v>
      </c>
      <c r="BL55" s="738">
        <v>175983</v>
      </c>
      <c r="BM55" s="433"/>
      <c r="BO55" s="381"/>
      <c r="BR55" s="381"/>
    </row>
    <row r="56" spans="1:70" ht="12.75" customHeight="1" x14ac:dyDescent="0.2">
      <c r="A56" s="438"/>
      <c r="B56" s="454" t="s">
        <v>79</v>
      </c>
      <c r="C56" s="455">
        <v>-6636</v>
      </c>
      <c r="D56" s="576">
        <v>-0.2225650657365173</v>
      </c>
      <c r="E56" s="141"/>
      <c r="F56" s="408">
        <v>23180</v>
      </c>
      <c r="G56" s="514">
        <v>23384</v>
      </c>
      <c r="H56" s="514">
        <v>22686</v>
      </c>
      <c r="I56" s="530">
        <v>26784</v>
      </c>
      <c r="J56" s="514">
        <v>29816</v>
      </c>
      <c r="K56" s="514">
        <v>26259</v>
      </c>
      <c r="L56" s="514">
        <v>28532</v>
      </c>
      <c r="M56" s="530">
        <v>30351</v>
      </c>
      <c r="N56" s="514">
        <v>30921</v>
      </c>
      <c r="O56" s="514">
        <v>27970</v>
      </c>
      <c r="P56" s="514">
        <v>26377</v>
      </c>
      <c r="Q56" s="736">
        <v>27166</v>
      </c>
      <c r="R56" s="514">
        <v>31433</v>
      </c>
      <c r="S56" s="514">
        <v>31140</v>
      </c>
      <c r="T56" s="514">
        <v>33812</v>
      </c>
      <c r="U56" s="736">
        <v>34551</v>
      </c>
      <c r="V56" s="514">
        <v>41751</v>
      </c>
      <c r="W56" s="514">
        <v>37244</v>
      </c>
      <c r="X56" s="514">
        <v>37327</v>
      </c>
      <c r="Y56" s="736">
        <v>43517</v>
      </c>
      <c r="Z56" s="514">
        <v>54200</v>
      </c>
      <c r="AA56" s="514">
        <v>52012</v>
      </c>
      <c r="AB56" s="514">
        <v>38601</v>
      </c>
      <c r="AC56" s="736">
        <v>39500</v>
      </c>
      <c r="AD56" s="514">
        <v>46835</v>
      </c>
      <c r="AE56" s="514">
        <v>42047</v>
      </c>
      <c r="AF56" s="514">
        <v>35213</v>
      </c>
      <c r="AG56" s="736">
        <v>35168</v>
      </c>
      <c r="AH56" s="514">
        <v>28967</v>
      </c>
      <c r="AI56" s="514">
        <v>34689</v>
      </c>
      <c r="AJ56" s="514">
        <v>35911</v>
      </c>
      <c r="AK56" s="736">
        <v>44683</v>
      </c>
      <c r="AL56" s="441">
        <v>43703</v>
      </c>
      <c r="AM56" s="527">
        <v>48132</v>
      </c>
      <c r="AN56" s="527">
        <v>44039</v>
      </c>
      <c r="AO56" s="480">
        <v>57148</v>
      </c>
      <c r="AP56" s="486">
        <v>55349</v>
      </c>
      <c r="AQ56" s="480">
        <v>50178</v>
      </c>
      <c r="AR56" s="480">
        <v>41346</v>
      </c>
      <c r="AS56" s="480">
        <v>55217</v>
      </c>
      <c r="AT56" s="478"/>
      <c r="AU56" s="484">
        <v>96034</v>
      </c>
      <c r="AV56" s="484">
        <v>114958</v>
      </c>
      <c r="AW56" s="225">
        <v>-18924</v>
      </c>
      <c r="AX56" s="576">
        <v>-0.16461664259990605</v>
      </c>
      <c r="AY56" s="438"/>
      <c r="AZ56" s="1150">
        <v>96034</v>
      </c>
      <c r="BA56" s="1150">
        <v>114958</v>
      </c>
      <c r="BB56" s="1150">
        <v>112434</v>
      </c>
      <c r="BC56" s="531">
        <v>130936</v>
      </c>
      <c r="BD56" s="531">
        <v>159839</v>
      </c>
      <c r="BE56" s="531">
        <v>184313</v>
      </c>
      <c r="BF56" s="531">
        <v>159263</v>
      </c>
      <c r="BG56" s="531">
        <v>144250</v>
      </c>
      <c r="BH56" s="441">
        <v>193022</v>
      </c>
      <c r="BI56" s="486">
        <v>202090</v>
      </c>
      <c r="BJ56" s="486">
        <v>163976</v>
      </c>
      <c r="BK56" s="486">
        <v>127504</v>
      </c>
      <c r="BL56" s="486">
        <v>118638</v>
      </c>
      <c r="BM56" s="433"/>
      <c r="BO56" s="381"/>
      <c r="BR56" s="381"/>
    </row>
    <row r="57" spans="1:70" ht="24" x14ac:dyDescent="0.2">
      <c r="A57" s="438"/>
      <c r="B57" s="630" t="s">
        <v>124</v>
      </c>
      <c r="C57" s="455">
        <v>-922</v>
      </c>
      <c r="D57" s="577">
        <v>-0.28256205945448976</v>
      </c>
      <c r="E57" s="141"/>
      <c r="F57" s="411">
        <v>2341</v>
      </c>
      <c r="G57" s="526">
        <v>2232</v>
      </c>
      <c r="H57" s="526">
        <v>3469</v>
      </c>
      <c r="I57" s="497">
        <v>4132</v>
      </c>
      <c r="J57" s="526">
        <v>3263</v>
      </c>
      <c r="K57" s="526">
        <v>2008</v>
      </c>
      <c r="L57" s="526">
        <v>3105</v>
      </c>
      <c r="M57" s="497">
        <v>2005</v>
      </c>
      <c r="N57" s="526">
        <v>1095</v>
      </c>
      <c r="O57" s="526">
        <v>-251</v>
      </c>
      <c r="P57" s="526">
        <v>-1964</v>
      </c>
      <c r="Q57" s="500">
        <v>-324</v>
      </c>
      <c r="R57" s="526">
        <v>790</v>
      </c>
      <c r="S57" s="526">
        <v>3911</v>
      </c>
      <c r="T57" s="526">
        <v>2002</v>
      </c>
      <c r="U57" s="500">
        <v>2216</v>
      </c>
      <c r="V57" s="526">
        <v>10786</v>
      </c>
      <c r="W57" s="526">
        <v>7327</v>
      </c>
      <c r="X57" s="526">
        <v>10085</v>
      </c>
      <c r="Y57" s="500">
        <v>11266</v>
      </c>
      <c r="Z57" s="526">
        <v>18504</v>
      </c>
      <c r="AA57" s="526">
        <v>16587</v>
      </c>
      <c r="AB57" s="526">
        <v>5938</v>
      </c>
      <c r="AC57" s="500">
        <v>7707</v>
      </c>
      <c r="AD57" s="526">
        <v>8155</v>
      </c>
      <c r="AE57" s="526">
        <v>9686</v>
      </c>
      <c r="AF57" s="526">
        <v>4925</v>
      </c>
      <c r="AG57" s="500">
        <v>5017</v>
      </c>
      <c r="AH57" s="526">
        <v>8288</v>
      </c>
      <c r="AI57" s="526">
        <v>-1157</v>
      </c>
      <c r="AJ57" s="526">
        <v>7933</v>
      </c>
      <c r="AK57" s="500">
        <v>13170</v>
      </c>
      <c r="AL57" s="443">
        <v>10760</v>
      </c>
      <c r="AM57" s="526">
        <v>13034</v>
      </c>
      <c r="AN57" s="526">
        <v>13376</v>
      </c>
      <c r="AO57" s="497">
        <v>18935</v>
      </c>
      <c r="AP57" s="518">
        <v>20527</v>
      </c>
      <c r="AQ57" s="497">
        <v>18653</v>
      </c>
      <c r="AR57" s="497">
        <v>14280</v>
      </c>
      <c r="AS57" s="497">
        <v>17069</v>
      </c>
      <c r="AT57" s="501"/>
      <c r="AU57" s="498">
        <v>12174</v>
      </c>
      <c r="AV57" s="498">
        <v>10381</v>
      </c>
      <c r="AW57" s="225">
        <v>1793</v>
      </c>
      <c r="AX57" s="577">
        <v>0.17271939119545324</v>
      </c>
      <c r="AY57" s="438"/>
      <c r="AZ57" s="501">
        <v>12174</v>
      </c>
      <c r="BA57" s="1150">
        <v>10381</v>
      </c>
      <c r="BB57" s="1150">
        <v>-1444</v>
      </c>
      <c r="BC57" s="501">
        <v>8919</v>
      </c>
      <c r="BD57" s="501">
        <v>39464</v>
      </c>
      <c r="BE57" s="501">
        <v>48736</v>
      </c>
      <c r="BF57" s="501">
        <v>27783</v>
      </c>
      <c r="BG57" s="531">
        <v>28234</v>
      </c>
      <c r="BH57" s="441">
        <v>56105</v>
      </c>
      <c r="BI57" s="486">
        <v>70529</v>
      </c>
      <c r="BJ57" s="486">
        <v>61218</v>
      </c>
      <c r="BK57" s="486">
        <v>50672</v>
      </c>
      <c r="BL57" s="486">
        <v>57345</v>
      </c>
      <c r="BM57" s="433"/>
      <c r="BO57" s="381"/>
      <c r="BR57" s="381"/>
    </row>
    <row r="58" spans="1:70" x14ac:dyDescent="0.2">
      <c r="A58" s="438"/>
      <c r="B58" s="630" t="s">
        <v>71</v>
      </c>
      <c r="C58" s="457">
        <v>-1793</v>
      </c>
      <c r="D58" s="588">
        <v>-1.4018764659890539</v>
      </c>
      <c r="E58" s="141"/>
      <c r="F58" s="426">
        <v>-3072</v>
      </c>
      <c r="G58" s="583">
        <v>-2360</v>
      </c>
      <c r="H58" s="583">
        <v>-1668</v>
      </c>
      <c r="I58" s="505">
        <v>-390</v>
      </c>
      <c r="J58" s="583">
        <v>-1279</v>
      </c>
      <c r="K58" s="583">
        <v>-1786</v>
      </c>
      <c r="L58" s="583">
        <v>-1765</v>
      </c>
      <c r="M58" s="505">
        <v>-2272</v>
      </c>
      <c r="N58" s="583">
        <v>-3180</v>
      </c>
      <c r="O58" s="583">
        <v>-4658</v>
      </c>
      <c r="P58" s="583">
        <v>-5146</v>
      </c>
      <c r="Q58" s="740">
        <v>-5132</v>
      </c>
      <c r="R58" s="583">
        <v>-7552</v>
      </c>
      <c r="S58" s="583">
        <v>-4595</v>
      </c>
      <c r="T58" s="583">
        <v>-7220</v>
      </c>
      <c r="U58" s="505">
        <v>-7209</v>
      </c>
      <c r="V58" s="583">
        <v>199</v>
      </c>
      <c r="W58" s="583">
        <v>-949</v>
      </c>
      <c r="X58" s="583">
        <v>1935</v>
      </c>
      <c r="Y58" s="740">
        <v>2542</v>
      </c>
      <c r="Z58" s="583">
        <v>9122</v>
      </c>
      <c r="AA58" s="583">
        <v>8143</v>
      </c>
      <c r="AB58" s="583"/>
      <c r="AC58" s="740"/>
      <c r="AD58" s="583"/>
      <c r="AE58" s="583"/>
      <c r="AF58" s="583"/>
      <c r="AG58" s="740"/>
      <c r="AH58" s="583"/>
      <c r="AI58" s="583"/>
      <c r="AJ58" s="583"/>
      <c r="AK58" s="740"/>
      <c r="AL58" s="586"/>
      <c r="AM58" s="583"/>
      <c r="AN58" s="583"/>
      <c r="AO58" s="505"/>
      <c r="AP58" s="532"/>
      <c r="AQ58" s="505"/>
      <c r="AR58" s="505"/>
      <c r="AS58" s="505"/>
      <c r="AT58" s="501"/>
      <c r="AU58" s="583">
        <v>-7490</v>
      </c>
      <c r="AV58" s="583">
        <v>-7102</v>
      </c>
      <c r="AW58" s="583">
        <v>-388</v>
      </c>
      <c r="AX58" s="588">
        <v>-5.4632497887918893E-2</v>
      </c>
      <c r="AY58" s="438"/>
      <c r="AZ58" s="532">
        <v>-7490</v>
      </c>
      <c r="BA58" s="1284">
        <v>-7102</v>
      </c>
      <c r="BB58" s="1284">
        <v>-18116</v>
      </c>
      <c r="BC58" s="760">
        <v>-26576</v>
      </c>
      <c r="BD58" s="760">
        <v>3727</v>
      </c>
      <c r="BE58" s="760">
        <v>12132</v>
      </c>
      <c r="BF58" s="760" t="e">
        <f>+BF57-#REF!</f>
        <v>#REF!</v>
      </c>
      <c r="BG58" s="743">
        <f>+BG57</f>
        <v>28234</v>
      </c>
      <c r="BH58" s="742">
        <f>+BH57</f>
        <v>56105</v>
      </c>
      <c r="BI58" s="509"/>
      <c r="BJ58" s="509"/>
      <c r="BK58" s="509"/>
      <c r="BL58" s="509"/>
      <c r="BM58" s="433"/>
      <c r="BO58" s="381"/>
      <c r="BR58" s="381"/>
    </row>
    <row r="59" spans="1:70" ht="12.75" customHeight="1" x14ac:dyDescent="0.2">
      <c r="A59" s="438"/>
      <c r="B59" s="454"/>
      <c r="C59" s="226"/>
      <c r="D59" s="175"/>
      <c r="E59" s="138"/>
      <c r="F59" s="138"/>
      <c r="G59" s="175"/>
      <c r="H59" s="175"/>
      <c r="I59" s="175"/>
      <c r="J59" s="175"/>
      <c r="K59" s="175"/>
      <c r="L59" s="175"/>
      <c r="M59" s="175"/>
      <c r="N59" s="175"/>
      <c r="O59" s="175"/>
      <c r="P59" s="175"/>
      <c r="Q59" s="454"/>
      <c r="R59" s="175"/>
      <c r="S59" s="175"/>
      <c r="T59" s="175"/>
      <c r="U59" s="454"/>
      <c r="V59" s="526"/>
      <c r="W59" s="175"/>
      <c r="X59" s="175"/>
      <c r="Y59" s="454"/>
      <c r="Z59" s="175"/>
      <c r="AA59" s="175"/>
      <c r="AB59" s="175"/>
      <c r="AC59" s="454"/>
      <c r="AD59" s="175"/>
      <c r="AE59" s="175"/>
      <c r="AF59" s="175"/>
      <c r="AG59" s="454"/>
      <c r="AH59" s="175"/>
      <c r="AI59" s="175"/>
      <c r="AJ59" s="175"/>
      <c r="AK59" s="454"/>
      <c r="AL59" s="438"/>
      <c r="AM59" s="438"/>
      <c r="AN59" s="438"/>
      <c r="AO59" s="438"/>
      <c r="AP59" s="438"/>
      <c r="AQ59" s="438"/>
      <c r="AR59" s="438"/>
      <c r="AS59" s="438"/>
      <c r="AT59" s="454"/>
      <c r="AU59" s="454"/>
      <c r="AV59" s="454"/>
      <c r="AW59" s="226"/>
      <c r="AX59" s="175"/>
      <c r="AY59" s="454"/>
      <c r="AZ59" s="454"/>
      <c r="BA59" s="454"/>
      <c r="BB59" s="454"/>
      <c r="BC59" s="454"/>
      <c r="BD59" s="454"/>
      <c r="BE59" s="454"/>
      <c r="BF59" s="454"/>
      <c r="BG59" s="454"/>
      <c r="BH59" s="438"/>
      <c r="BI59" s="438"/>
      <c r="BJ59" s="225"/>
      <c r="BK59" s="225"/>
      <c r="BL59" s="225"/>
      <c r="BM59" s="454"/>
      <c r="BO59" s="381"/>
      <c r="BR59" s="381"/>
    </row>
    <row r="60" spans="1:70" ht="12.75" customHeight="1" x14ac:dyDescent="0.2">
      <c r="A60" s="438"/>
      <c r="B60" s="449" t="s">
        <v>74</v>
      </c>
      <c r="C60" s="1227">
        <v>2.2152332512184958</v>
      </c>
      <c r="D60" s="175"/>
      <c r="E60" s="138"/>
      <c r="F60" s="138">
        <v>0.32373339602680146</v>
      </c>
      <c r="G60" s="175">
        <v>0.34111492816989381</v>
      </c>
      <c r="H60" s="175">
        <v>0.29137832154463772</v>
      </c>
      <c r="I60" s="175">
        <v>0.26051235606158624</v>
      </c>
      <c r="J60" s="175">
        <v>0.3015810635146165</v>
      </c>
      <c r="K60" s="175">
        <v>0.34365160788198251</v>
      </c>
      <c r="L60" s="175">
        <v>0.31406264816512314</v>
      </c>
      <c r="M60" s="175">
        <v>0.31929163060946963</v>
      </c>
      <c r="N60" s="175">
        <v>0.31784107946026985</v>
      </c>
      <c r="O60" s="175">
        <v>0.39835491900862224</v>
      </c>
      <c r="P60" s="175">
        <v>0.45582271740466146</v>
      </c>
      <c r="Q60" s="175">
        <v>0.38398778034423664</v>
      </c>
      <c r="R60" s="175">
        <v>0.32892654315240666</v>
      </c>
      <c r="S60" s="175">
        <v>0.27796639182904909</v>
      </c>
      <c r="T60" s="175">
        <v>0.29628078405092978</v>
      </c>
      <c r="U60" s="175">
        <v>0.32134794788805177</v>
      </c>
      <c r="V60" s="175">
        <v>0.21590498125130861</v>
      </c>
      <c r="W60" s="175">
        <v>0.25269794260842254</v>
      </c>
      <c r="X60" s="175">
        <v>0.21564160971905846</v>
      </c>
      <c r="Y60" s="175">
        <v>0.20723582133143492</v>
      </c>
      <c r="Z60" s="175">
        <v>0.18037522007042253</v>
      </c>
      <c r="AA60" s="175">
        <v>0.18236417440487471</v>
      </c>
      <c r="AB60" s="175">
        <v>0.27443364242573925</v>
      </c>
      <c r="AC60" s="175">
        <v>0.26133836083631667</v>
      </c>
      <c r="AD60" s="175">
        <v>0.27384979087106748</v>
      </c>
      <c r="AE60" s="175">
        <v>0.26397077300755806</v>
      </c>
      <c r="AF60" s="175">
        <v>0.28613782450545616</v>
      </c>
      <c r="AG60" s="175">
        <v>0.3055617767823815</v>
      </c>
      <c r="AH60" s="175">
        <v>0.30438867266138775</v>
      </c>
      <c r="AI60" s="175">
        <v>0.52001073601336034</v>
      </c>
      <c r="AJ60" s="175">
        <v>0.28095064318949003</v>
      </c>
      <c r="AK60" s="175">
        <v>0.24116294747031269</v>
      </c>
      <c r="AL60" s="257">
        <v>0.27273561867689994</v>
      </c>
      <c r="AM60" s="257">
        <v>0.26800000000000002</v>
      </c>
      <c r="AN60" s="257">
        <v>0.26400000000000001</v>
      </c>
      <c r="AO60" s="257">
        <v>0.20299999999999996</v>
      </c>
      <c r="AP60" s="257">
        <v>0.19</v>
      </c>
      <c r="AQ60" s="257">
        <v>0.22199999999999998</v>
      </c>
      <c r="AR60" s="257">
        <v>0.24399999999999999</v>
      </c>
      <c r="AS60" s="257">
        <v>0.255</v>
      </c>
      <c r="AT60" s="454"/>
      <c r="AU60" s="175">
        <v>0.30196473458524326</v>
      </c>
      <c r="AV60" s="175">
        <v>0.3187914376211714</v>
      </c>
      <c r="AW60" s="1227">
        <v>-1.6826703035928148</v>
      </c>
      <c r="AX60" s="175"/>
      <c r="AY60" s="454"/>
      <c r="AZ60" s="175">
        <v>0.30196473458524326</v>
      </c>
      <c r="BA60" s="175">
        <v>0.3187914376211714</v>
      </c>
      <c r="BB60" s="175">
        <v>0.38429588251193803</v>
      </c>
      <c r="BC60" s="175">
        <v>0.30580243823960529</v>
      </c>
      <c r="BD60" s="175">
        <v>0.22168758122055363</v>
      </c>
      <c r="BE60" s="175">
        <v>0.21533668885084253</v>
      </c>
      <c r="BF60" s="175">
        <f>+(BF56-BF20-BF21)/BF16</f>
        <v>0.28056734706970476</v>
      </c>
      <c r="BG60" s="175">
        <f>(BG22+BG23+BG24+BG25+BG26+BG27+BG28)/BG55</f>
        <v>0.3191426451149092</v>
      </c>
      <c r="BH60" s="257">
        <v>0.24833920048810446</v>
      </c>
      <c r="BI60" s="257">
        <v>0.22599999999999998</v>
      </c>
      <c r="BJ60" s="556">
        <v>0.20299999999999996</v>
      </c>
      <c r="BK60" s="556">
        <v>0.18</v>
      </c>
      <c r="BL60" s="556">
        <v>0.14600000000000002</v>
      </c>
      <c r="BM60" s="454"/>
      <c r="BO60" s="381"/>
      <c r="BR60" s="381"/>
    </row>
    <row r="61" spans="1:70" ht="12.75" customHeight="1" x14ac:dyDescent="0.2">
      <c r="A61" s="438"/>
      <c r="B61" s="449" t="s">
        <v>75</v>
      </c>
      <c r="C61" s="1227">
        <v>0.69142628195532074</v>
      </c>
      <c r="D61" s="175"/>
      <c r="E61" s="138"/>
      <c r="F61" s="138">
        <v>0.90827161945064849</v>
      </c>
      <c r="G61" s="175">
        <v>0.91286695815115548</v>
      </c>
      <c r="H61" s="175">
        <v>0.86736761613458235</v>
      </c>
      <c r="I61" s="175">
        <v>0.86634752231854051</v>
      </c>
      <c r="J61" s="175">
        <v>0.90135735663109529</v>
      </c>
      <c r="K61" s="175">
        <v>0.92896310185021402</v>
      </c>
      <c r="L61" s="175">
        <v>0.901855422448399</v>
      </c>
      <c r="M61" s="175">
        <v>0.93803313141303002</v>
      </c>
      <c r="N61" s="175">
        <v>0.96579835082458776</v>
      </c>
      <c r="O61" s="175">
        <v>1.0090551607200837</v>
      </c>
      <c r="P61" s="175">
        <v>1.0804489411379183</v>
      </c>
      <c r="Q61" s="175">
        <v>1.01207063557112</v>
      </c>
      <c r="R61" s="175">
        <v>0.97548335040188683</v>
      </c>
      <c r="S61" s="175">
        <v>0.88841973124875184</v>
      </c>
      <c r="T61" s="175">
        <v>0.94410007259730833</v>
      </c>
      <c r="U61" s="175">
        <v>0.93972856093779744</v>
      </c>
      <c r="V61" s="175">
        <v>0.79469707063593276</v>
      </c>
      <c r="W61" s="175">
        <v>0.83561059881986044</v>
      </c>
      <c r="X61" s="175">
        <v>0.78729013751792798</v>
      </c>
      <c r="Y61" s="175">
        <v>0.7943522625632039</v>
      </c>
      <c r="Z61" s="175">
        <v>0.74548855633802813</v>
      </c>
      <c r="AA61" s="175">
        <v>0.75820347235382435</v>
      </c>
      <c r="AB61" s="175">
        <v>0.86667864119086646</v>
      </c>
      <c r="AC61" s="175">
        <v>0.83674031393649251</v>
      </c>
      <c r="AD61" s="175">
        <v>0.8517003091471177</v>
      </c>
      <c r="AE61" s="175">
        <v>0.81276941217404752</v>
      </c>
      <c r="AF61" s="175">
        <v>0.8772983207932632</v>
      </c>
      <c r="AG61" s="175">
        <v>0.87515242005723526</v>
      </c>
      <c r="AH61" s="175">
        <v>0.77753321701784994</v>
      </c>
      <c r="AI61" s="175">
        <v>1.0345043540498629</v>
      </c>
      <c r="AJ61" s="175">
        <v>0.81906304169327615</v>
      </c>
      <c r="AK61" s="175">
        <v>0.77235406979759047</v>
      </c>
      <c r="AL61" s="257">
        <v>0.8024346804252428</v>
      </c>
      <c r="AM61" s="257">
        <v>0.78700000000000003</v>
      </c>
      <c r="AN61" s="257">
        <v>0.76700000000000002</v>
      </c>
      <c r="AO61" s="257">
        <v>0.751</v>
      </c>
      <c r="AP61" s="257">
        <v>0.72899999999999998</v>
      </c>
      <c r="AQ61" s="257">
        <v>0.72899999999999998</v>
      </c>
      <c r="AR61" s="257">
        <v>0.74299999999999999</v>
      </c>
      <c r="AS61" s="257">
        <v>0.76400000000000001</v>
      </c>
      <c r="AT61" s="454"/>
      <c r="AU61" s="175">
        <v>0.88749445512346592</v>
      </c>
      <c r="AV61" s="175">
        <v>0.91717661701465625</v>
      </c>
      <c r="AW61" s="1227">
        <v>-2.9682161891190328</v>
      </c>
      <c r="AX61" s="175"/>
      <c r="AY61" s="454"/>
      <c r="AZ61" s="175">
        <v>0.88749445512346592</v>
      </c>
      <c r="BA61" s="175">
        <v>0.91717661701465625</v>
      </c>
      <c r="BB61" s="175">
        <v>1.0130101810973962</v>
      </c>
      <c r="BC61" s="175">
        <v>0.93622680633513278</v>
      </c>
      <c r="BD61" s="175">
        <v>0.80198993492320736</v>
      </c>
      <c r="BE61" s="175">
        <v>0.79087659676720345</v>
      </c>
      <c r="BF61" s="175">
        <f>BF56/BF55</f>
        <v>0.85146434566897977</v>
      </c>
      <c r="BG61" s="175">
        <f>BG56/BG55</f>
        <v>0.83630945479000951</v>
      </c>
      <c r="BH61" s="257">
        <v>0.77479357917849134</v>
      </c>
      <c r="BI61" s="257">
        <v>0.74099999999999999</v>
      </c>
      <c r="BJ61" s="556">
        <v>0.72799999999999998</v>
      </c>
      <c r="BK61" s="556">
        <v>0.71599999999999997</v>
      </c>
      <c r="BL61" s="556">
        <v>0.67400000000000004</v>
      </c>
      <c r="BM61" s="454"/>
      <c r="BO61" s="381"/>
      <c r="BR61" s="381"/>
    </row>
    <row r="62" spans="1:70" ht="12.75" customHeight="1" x14ac:dyDescent="0.2">
      <c r="A62" s="438"/>
      <c r="B62" s="449" t="s">
        <v>123</v>
      </c>
      <c r="C62" s="1227">
        <v>-0.69142628195532208</v>
      </c>
      <c r="D62" s="175"/>
      <c r="E62" s="138"/>
      <c r="F62" s="138">
        <v>9.1728380549351521E-2</v>
      </c>
      <c r="G62" s="175">
        <v>8.7133041848844475E-2</v>
      </c>
      <c r="H62" s="175">
        <v>0.1326323838654177</v>
      </c>
      <c r="I62" s="175">
        <v>0.13365247768145944</v>
      </c>
      <c r="J62" s="175">
        <v>9.8642643368904742E-2</v>
      </c>
      <c r="K62" s="175">
        <v>7.1036898149785976E-2</v>
      </c>
      <c r="L62" s="175">
        <v>9.814457755160097E-2</v>
      </c>
      <c r="M62" s="175">
        <v>6.196686858696996E-2</v>
      </c>
      <c r="N62" s="175">
        <v>3.4201649175412296E-2</v>
      </c>
      <c r="O62" s="175">
        <v>-9.0551607200836971E-3</v>
      </c>
      <c r="P62" s="175">
        <v>-8.0448941137918326E-2</v>
      </c>
      <c r="Q62" s="175">
        <v>-1.2070635571119887E-2</v>
      </c>
      <c r="R62" s="175">
        <v>2.4516649598113147E-2</v>
      </c>
      <c r="S62" s="175">
        <v>0.11158026875124818</v>
      </c>
      <c r="T62" s="175">
        <v>5.5899927402691688E-2</v>
      </c>
      <c r="U62" s="175">
        <v>6.0271439062202517E-2</v>
      </c>
      <c r="V62" s="175">
        <v>0.20530292936406722</v>
      </c>
      <c r="W62" s="175">
        <v>0.16438940118013956</v>
      </c>
      <c r="X62" s="175">
        <v>0.21270986248207205</v>
      </c>
      <c r="Y62" s="175">
        <v>0.2056477374367961</v>
      </c>
      <c r="Z62" s="175">
        <v>0.25451144366197181</v>
      </c>
      <c r="AA62" s="175">
        <v>0.2417965276461756</v>
      </c>
      <c r="AB62" s="175">
        <v>0.13332135880913357</v>
      </c>
      <c r="AC62" s="175">
        <v>0.16325968606350752</v>
      </c>
      <c r="AD62" s="175">
        <v>0.14829969085288233</v>
      </c>
      <c r="AE62" s="175">
        <v>0.18723058782595248</v>
      </c>
      <c r="AF62" s="175">
        <v>0.12270167920673676</v>
      </c>
      <c r="AG62" s="175">
        <v>0.12484757994276471</v>
      </c>
      <c r="AH62" s="175">
        <v>0.22246678298215006</v>
      </c>
      <c r="AI62" s="175">
        <v>-3.4504354049862816E-2</v>
      </c>
      <c r="AJ62" s="175">
        <v>0.18093695830672385</v>
      </c>
      <c r="AK62" s="175">
        <v>0.22764593020240956</v>
      </c>
      <c r="AL62" s="257">
        <v>0.19756531957475718</v>
      </c>
      <c r="AM62" s="257">
        <v>0.21299999999999997</v>
      </c>
      <c r="AN62" s="257">
        <v>0.23299999999999998</v>
      </c>
      <c r="AO62" s="257">
        <v>0.249</v>
      </c>
      <c r="AP62" s="257">
        <v>0.27100000000000002</v>
      </c>
      <c r="AQ62" s="257">
        <v>0.27100000000000002</v>
      </c>
      <c r="AR62" s="257">
        <v>0.25700000000000001</v>
      </c>
      <c r="AS62" s="257">
        <v>0.23599999999999999</v>
      </c>
      <c r="AT62" s="454"/>
      <c r="AU62" s="175">
        <v>0.11250554487653408</v>
      </c>
      <c r="AV62" s="175">
        <v>8.2823382985343752E-2</v>
      </c>
      <c r="AW62" s="1227">
        <v>2.9682161891190328</v>
      </c>
      <c r="AX62" s="175"/>
      <c r="AY62" s="454"/>
      <c r="AZ62" s="175">
        <v>0.11250554487653408</v>
      </c>
      <c r="BA62" s="175">
        <v>8.2823382985343752E-2</v>
      </c>
      <c r="BB62" s="175">
        <v>-1.3010181097396161E-2</v>
      </c>
      <c r="BC62" s="175">
        <v>6.3773193664867181E-2</v>
      </c>
      <c r="BD62" s="175">
        <v>0.19801006507679261</v>
      </c>
      <c r="BE62" s="175">
        <v>0.20912340323279655</v>
      </c>
      <c r="BF62" s="175">
        <f>BF57/BF55</f>
        <v>0.14853565433102017</v>
      </c>
      <c r="BG62" s="175">
        <f>BG57/BG55</f>
        <v>0.16369054520999049</v>
      </c>
      <c r="BH62" s="257">
        <v>0.22520642082150871</v>
      </c>
      <c r="BI62" s="257">
        <v>0.25900000000000001</v>
      </c>
      <c r="BJ62" s="556">
        <v>0.27200000000000002</v>
      </c>
      <c r="BK62" s="556">
        <v>0.28400000000000003</v>
      </c>
      <c r="BL62" s="556">
        <v>0.32599999999999996</v>
      </c>
      <c r="BM62" s="454"/>
      <c r="BO62" s="381"/>
    </row>
    <row r="63" spans="1:70" ht="12.75" customHeight="1" x14ac:dyDescent="0.2">
      <c r="A63" s="438"/>
      <c r="B63" s="449"/>
      <c r="C63" s="1227"/>
      <c r="D63" s="175"/>
      <c r="E63" s="138"/>
      <c r="F63" s="138"/>
      <c r="G63" s="175"/>
      <c r="H63" s="175"/>
      <c r="I63" s="175"/>
      <c r="J63" s="175"/>
      <c r="K63" s="175"/>
      <c r="L63" s="175"/>
      <c r="M63" s="175"/>
      <c r="N63" s="175"/>
      <c r="O63" s="175"/>
      <c r="P63" s="175"/>
      <c r="Q63" s="175"/>
      <c r="R63" s="175"/>
      <c r="S63" s="175"/>
      <c r="T63" s="175"/>
      <c r="U63" s="175"/>
      <c r="X63" s="175"/>
      <c r="Y63" s="175"/>
      <c r="Z63" s="175"/>
      <c r="AA63" s="175"/>
      <c r="AB63" s="175"/>
      <c r="AC63" s="175"/>
      <c r="AD63" s="175"/>
      <c r="AE63" s="175"/>
      <c r="AF63" s="175"/>
      <c r="AG63" s="175"/>
      <c r="AH63" s="175"/>
      <c r="AI63" s="175"/>
      <c r="AJ63" s="175"/>
      <c r="AK63" s="175"/>
      <c r="AL63" s="257"/>
      <c r="AM63" s="257"/>
      <c r="AN63" s="257"/>
      <c r="AO63" s="257"/>
      <c r="AP63" s="257"/>
      <c r="AQ63" s="257"/>
      <c r="AR63" s="257"/>
      <c r="AS63" s="257"/>
      <c r="AT63" s="454"/>
      <c r="AU63" s="454"/>
      <c r="AV63" s="454"/>
      <c r="AW63" s="1227"/>
      <c r="AX63" s="175"/>
      <c r="AY63" s="454"/>
      <c r="AZ63" s="257"/>
      <c r="BA63" s="257"/>
      <c r="BB63" s="257"/>
      <c r="BC63" s="257"/>
      <c r="BD63" s="257"/>
      <c r="BE63" s="257"/>
      <c r="BF63" s="257"/>
      <c r="BG63" s="257"/>
      <c r="BH63" s="257"/>
      <c r="BI63" s="257"/>
      <c r="BJ63" s="556"/>
      <c r="BK63" s="556"/>
      <c r="BL63" s="556"/>
      <c r="BM63" s="454"/>
      <c r="BO63" s="381"/>
    </row>
    <row r="64" spans="1:70" ht="12.75" customHeight="1" x14ac:dyDescent="0.2">
      <c r="A64" s="635" t="s">
        <v>135</v>
      </c>
      <c r="B64" s="449"/>
      <c r="C64" s="454"/>
      <c r="D64" s="454"/>
      <c r="E64" s="390"/>
      <c r="F64" s="390"/>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c r="AM64" s="454"/>
      <c r="AN64" s="454"/>
      <c r="AO64" s="161"/>
      <c r="AP64" s="454"/>
      <c r="AQ64" s="161"/>
      <c r="AR64" s="161"/>
      <c r="AS64" s="454"/>
      <c r="AT64" s="454"/>
      <c r="AU64" s="454"/>
      <c r="AV64" s="454"/>
      <c r="AW64" s="454"/>
      <c r="AX64" s="454"/>
      <c r="AY64" s="454"/>
      <c r="AZ64" s="454"/>
      <c r="BA64" s="454"/>
      <c r="BB64" s="454"/>
      <c r="BC64" s="454"/>
      <c r="BD64" s="454"/>
      <c r="BE64" s="454"/>
      <c r="BF64" s="454"/>
      <c r="BG64" s="454"/>
      <c r="BH64" s="454"/>
      <c r="BI64" s="454"/>
      <c r="BJ64" s="225"/>
      <c r="BK64" s="556"/>
      <c r="BL64" s="556"/>
      <c r="BM64" s="454"/>
      <c r="BO64" s="381"/>
    </row>
    <row r="65" spans="1:67" ht="12.75" customHeight="1" x14ac:dyDescent="0.2">
      <c r="C65" s="1522" t="s">
        <v>337</v>
      </c>
      <c r="D65" s="1523"/>
      <c r="E65" s="112"/>
      <c r="F65" s="114"/>
      <c r="G65" s="200"/>
      <c r="H65" s="200"/>
      <c r="I65" s="464"/>
      <c r="J65" s="200"/>
      <c r="K65" s="200"/>
      <c r="L65" s="200"/>
      <c r="M65" s="464"/>
      <c r="N65" s="200"/>
      <c r="O65" s="200"/>
      <c r="P65" s="200"/>
      <c r="Q65" s="464"/>
      <c r="R65" s="200"/>
      <c r="S65" s="200"/>
      <c r="T65" s="200"/>
      <c r="U65" s="464"/>
      <c r="V65" s="465"/>
      <c r="W65" s="466"/>
      <c r="X65" s="200"/>
      <c r="Y65" s="464"/>
      <c r="Z65" s="465"/>
      <c r="AA65" s="466"/>
      <c r="AB65" s="200"/>
      <c r="AC65" s="464"/>
      <c r="AE65" s="466"/>
      <c r="AF65" s="156"/>
      <c r="AG65" s="464"/>
      <c r="AH65" s="466"/>
      <c r="AJ65" s="200"/>
      <c r="AK65" s="464"/>
      <c r="AL65" s="466"/>
      <c r="AM65" s="466"/>
      <c r="AN65" s="466"/>
      <c r="AO65" s="466"/>
      <c r="AP65" s="467"/>
      <c r="AQ65" s="464"/>
      <c r="AR65" s="464"/>
      <c r="AS65" s="464"/>
      <c r="AT65" s="468"/>
      <c r="AU65" s="205" t="s">
        <v>338</v>
      </c>
      <c r="AV65" s="206"/>
      <c r="AW65" s="206" t="s">
        <v>327</v>
      </c>
      <c r="AX65" s="207"/>
      <c r="AY65" s="454"/>
      <c r="AZ65" s="209"/>
      <c r="BA65" s="209"/>
      <c r="BB65" s="209"/>
      <c r="BC65" s="209"/>
      <c r="BD65" s="209"/>
      <c r="BE65" s="209"/>
      <c r="BF65" s="209"/>
      <c r="BG65" s="209"/>
      <c r="BH65" s="734"/>
      <c r="BI65" s="735"/>
      <c r="BJ65" s="209"/>
      <c r="BK65" s="556"/>
      <c r="BL65" s="556"/>
      <c r="BM65" s="433"/>
      <c r="BO65" s="381"/>
    </row>
    <row r="66" spans="1:67" ht="12.75" customHeight="1" x14ac:dyDescent="0.2">
      <c r="C66" s="1524" t="s">
        <v>38</v>
      </c>
      <c r="D66" s="1544"/>
      <c r="E66" s="1217"/>
      <c r="F66" s="118" t="s">
        <v>282</v>
      </c>
      <c r="G66" s="210" t="s">
        <v>281</v>
      </c>
      <c r="H66" s="210" t="s">
        <v>280</v>
      </c>
      <c r="I66" s="211" t="s">
        <v>278</v>
      </c>
      <c r="J66" s="210" t="s">
        <v>258</v>
      </c>
      <c r="K66" s="210" t="s">
        <v>259</v>
      </c>
      <c r="L66" s="210" t="s">
        <v>260</v>
      </c>
      <c r="M66" s="211" t="s">
        <v>261</v>
      </c>
      <c r="N66" s="210" t="s">
        <v>232</v>
      </c>
      <c r="O66" s="210" t="s">
        <v>231</v>
      </c>
      <c r="P66" s="210" t="s">
        <v>230</v>
      </c>
      <c r="Q66" s="211" t="s">
        <v>229</v>
      </c>
      <c r="R66" s="210" t="s">
        <v>206</v>
      </c>
      <c r="S66" s="210" t="s">
        <v>207</v>
      </c>
      <c r="T66" s="210" t="s">
        <v>208</v>
      </c>
      <c r="U66" s="211" t="s">
        <v>209</v>
      </c>
      <c r="V66" s="212" t="s">
        <v>154</v>
      </c>
      <c r="W66" s="210" t="s">
        <v>155</v>
      </c>
      <c r="X66" s="210" t="s">
        <v>156</v>
      </c>
      <c r="Y66" s="211" t="s">
        <v>153</v>
      </c>
      <c r="Z66" s="212" t="s">
        <v>130</v>
      </c>
      <c r="AA66" s="210" t="s">
        <v>131</v>
      </c>
      <c r="AB66" s="210" t="s">
        <v>132</v>
      </c>
      <c r="AC66" s="211" t="s">
        <v>133</v>
      </c>
      <c r="AD66" s="210" t="s">
        <v>112</v>
      </c>
      <c r="AE66" s="210" t="s">
        <v>111</v>
      </c>
      <c r="AF66" s="210" t="s">
        <v>110</v>
      </c>
      <c r="AG66" s="211" t="s">
        <v>109</v>
      </c>
      <c r="AH66" s="210" t="s">
        <v>80</v>
      </c>
      <c r="AI66" s="210" t="s">
        <v>81</v>
      </c>
      <c r="AJ66" s="210" t="s">
        <v>82</v>
      </c>
      <c r="AK66" s="211" t="s">
        <v>29</v>
      </c>
      <c r="AL66" s="210" t="s">
        <v>30</v>
      </c>
      <c r="AM66" s="210" t="s">
        <v>31</v>
      </c>
      <c r="AN66" s="210" t="s">
        <v>32</v>
      </c>
      <c r="AO66" s="210" t="s">
        <v>33</v>
      </c>
      <c r="AP66" s="213" t="s">
        <v>34</v>
      </c>
      <c r="AQ66" s="211" t="s">
        <v>35</v>
      </c>
      <c r="AR66" s="211" t="s">
        <v>36</v>
      </c>
      <c r="AS66" s="211" t="s">
        <v>37</v>
      </c>
      <c r="AT66" s="214"/>
      <c r="AU66" s="210" t="s">
        <v>282</v>
      </c>
      <c r="AV66" s="210" t="s">
        <v>258</v>
      </c>
      <c r="AW66" s="1537" t="s">
        <v>38</v>
      </c>
      <c r="AX66" s="1525"/>
      <c r="AY66" s="454"/>
      <c r="AZ66" s="212" t="s">
        <v>321</v>
      </c>
      <c r="BA66" s="212" t="s">
        <v>269</v>
      </c>
      <c r="BB66" s="212" t="s">
        <v>233</v>
      </c>
      <c r="BC66" s="212" t="s">
        <v>210</v>
      </c>
      <c r="BD66" s="212" t="s">
        <v>157</v>
      </c>
      <c r="BE66" s="212" t="s">
        <v>114</v>
      </c>
      <c r="BF66" s="212" t="s">
        <v>113</v>
      </c>
      <c r="BG66" s="212" t="s">
        <v>42</v>
      </c>
      <c r="BH66" s="212" t="s">
        <v>39</v>
      </c>
      <c r="BI66" s="213" t="s">
        <v>40</v>
      </c>
      <c r="BJ66" s="213" t="s">
        <v>116</v>
      </c>
      <c r="BK66" s="556"/>
      <c r="BL66" s="556"/>
      <c r="BM66" s="433"/>
      <c r="BO66" s="381"/>
    </row>
    <row r="67" spans="1:67" ht="12.75" customHeight="1" x14ac:dyDescent="0.2">
      <c r="A67" s="438"/>
      <c r="B67" s="161" t="s">
        <v>220</v>
      </c>
      <c r="C67" s="455">
        <v>-2708</v>
      </c>
      <c r="D67" s="576">
        <v>-0.11347161114602974</v>
      </c>
      <c r="E67" s="389"/>
      <c r="F67" s="408">
        <v>21157</v>
      </c>
      <c r="G67" s="514">
        <v>21274</v>
      </c>
      <c r="H67" s="526">
        <v>20633</v>
      </c>
      <c r="I67" s="497">
        <v>23201</v>
      </c>
      <c r="J67" s="514">
        <v>23865</v>
      </c>
      <c r="K67" s="514">
        <v>22098</v>
      </c>
      <c r="L67" s="526">
        <v>23441</v>
      </c>
      <c r="M67" s="497">
        <v>24224</v>
      </c>
      <c r="N67" s="514">
        <v>23606</v>
      </c>
      <c r="O67" s="514">
        <v>21276</v>
      </c>
      <c r="P67" s="526">
        <v>19001</v>
      </c>
      <c r="Q67" s="497">
        <v>21312</v>
      </c>
      <c r="R67" s="526">
        <v>22467</v>
      </c>
      <c r="S67" s="526">
        <v>24460</v>
      </c>
      <c r="T67" s="526">
        <v>26063</v>
      </c>
      <c r="U67" s="497">
        <v>27328</v>
      </c>
      <c r="V67" s="526">
        <v>36033</v>
      </c>
      <c r="W67" s="526">
        <v>31389</v>
      </c>
      <c r="X67" s="526">
        <v>34266</v>
      </c>
      <c r="Y67" s="530">
        <v>38087</v>
      </c>
      <c r="Z67" s="514">
        <v>46851</v>
      </c>
      <c r="AA67" s="514">
        <v>45775</v>
      </c>
      <c r="AB67" s="514">
        <v>32880</v>
      </c>
      <c r="AC67" s="530">
        <v>34953</v>
      </c>
      <c r="AD67" s="514">
        <v>38197</v>
      </c>
      <c r="AE67" s="514">
        <v>34040</v>
      </c>
      <c r="AF67" s="514">
        <v>30370</v>
      </c>
      <c r="AG67" s="530">
        <v>29756</v>
      </c>
      <c r="AH67" s="744">
        <v>24593</v>
      </c>
      <c r="AI67" s="570">
        <v>27916</v>
      </c>
      <c r="AJ67" s="569">
        <v>32886</v>
      </c>
      <c r="AK67" s="530">
        <v>42504</v>
      </c>
      <c r="AL67" s="736">
        <v>29584</v>
      </c>
      <c r="AM67" s="454"/>
      <c r="AN67" s="454"/>
      <c r="AO67" s="161"/>
      <c r="AP67" s="454"/>
      <c r="AQ67" s="161"/>
      <c r="AR67" s="161"/>
      <c r="AS67" s="454"/>
      <c r="AT67" s="478"/>
      <c r="AU67" s="498">
        <v>86265</v>
      </c>
      <c r="AV67" s="498">
        <v>93628</v>
      </c>
      <c r="AW67" s="526">
        <v>-7363</v>
      </c>
      <c r="AX67" s="576">
        <v>-7.8641004827615671E-2</v>
      </c>
      <c r="AY67" s="454"/>
      <c r="AZ67" s="1150">
        <v>86265</v>
      </c>
      <c r="BA67" s="1150">
        <v>93628</v>
      </c>
      <c r="BB67" s="1150">
        <v>85195</v>
      </c>
      <c r="BC67" s="531">
        <v>100318</v>
      </c>
      <c r="BD67" s="531">
        <v>139775</v>
      </c>
      <c r="BE67" s="531">
        <v>160459</v>
      </c>
      <c r="BF67" s="531">
        <v>132363</v>
      </c>
      <c r="BG67" s="531">
        <v>127899</v>
      </c>
      <c r="BH67" s="679">
        <v>170684</v>
      </c>
      <c r="BI67" s="738">
        <v>177862</v>
      </c>
      <c r="BJ67" s="574">
        <v>150224</v>
      </c>
      <c r="BK67" s="556"/>
      <c r="BL67" s="556"/>
      <c r="BM67" s="433"/>
      <c r="BO67" s="384"/>
    </row>
    <row r="68" spans="1:67" ht="12.75" customHeight="1" x14ac:dyDescent="0.2">
      <c r="A68" s="438"/>
      <c r="B68" s="161" t="s">
        <v>60</v>
      </c>
      <c r="C68" s="455">
        <v>-4174</v>
      </c>
      <c r="D68" s="576">
        <v>-0.69335548172757477</v>
      </c>
      <c r="E68" s="389"/>
      <c r="F68" s="408">
        <v>1846</v>
      </c>
      <c r="G68" s="514">
        <v>2130</v>
      </c>
      <c r="H68" s="526">
        <v>2673</v>
      </c>
      <c r="I68" s="497">
        <v>4984</v>
      </c>
      <c r="J68" s="514">
        <v>6020</v>
      </c>
      <c r="K68" s="514">
        <v>3461</v>
      </c>
      <c r="L68" s="526">
        <v>5562</v>
      </c>
      <c r="M68" s="497">
        <v>5812</v>
      </c>
      <c r="N68" s="514">
        <v>5669</v>
      </c>
      <c r="O68" s="514">
        <v>3868</v>
      </c>
      <c r="P68" s="526">
        <v>3124</v>
      </c>
      <c r="Q68" s="497">
        <v>3031</v>
      </c>
      <c r="R68" s="526">
        <v>5593</v>
      </c>
      <c r="S68" s="526">
        <v>6233</v>
      </c>
      <c r="T68" s="526">
        <v>6520</v>
      </c>
      <c r="U68" s="497">
        <v>5567</v>
      </c>
      <c r="V68" s="526">
        <v>10998</v>
      </c>
      <c r="W68" s="526">
        <v>8459</v>
      </c>
      <c r="X68" s="526">
        <v>8442</v>
      </c>
      <c r="Y68" s="530">
        <v>11661</v>
      </c>
      <c r="Z68" s="514">
        <v>19176</v>
      </c>
      <c r="AA68" s="514">
        <v>18914</v>
      </c>
      <c r="AB68" s="514">
        <v>8124</v>
      </c>
      <c r="AC68" s="530">
        <v>9445</v>
      </c>
      <c r="AD68" s="514">
        <v>10808</v>
      </c>
      <c r="AE68" s="514">
        <v>10384</v>
      </c>
      <c r="AF68" s="514">
        <v>6254</v>
      </c>
      <c r="AG68" s="530">
        <v>5954</v>
      </c>
      <c r="AH68" s="744">
        <v>5426</v>
      </c>
      <c r="AI68" s="514">
        <v>1798</v>
      </c>
      <c r="AJ68" s="530">
        <v>5110</v>
      </c>
      <c r="AK68" s="530">
        <v>8533</v>
      </c>
      <c r="AL68" s="736">
        <v>68274</v>
      </c>
      <c r="AM68" s="454"/>
      <c r="AN68" s="454"/>
      <c r="AO68" s="161"/>
      <c r="AP68" s="454"/>
      <c r="AQ68" s="161"/>
      <c r="AR68" s="161"/>
      <c r="AS68" s="454"/>
      <c r="AT68" s="478"/>
      <c r="AU68" s="498">
        <v>11633</v>
      </c>
      <c r="AV68" s="498">
        <v>20855</v>
      </c>
      <c r="AW68" s="498">
        <v>-9222</v>
      </c>
      <c r="AX68" s="576">
        <v>-0.44219611603931913</v>
      </c>
      <c r="AY68" s="454"/>
      <c r="AZ68" s="1150">
        <v>11633</v>
      </c>
      <c r="BA68" s="1150">
        <v>20855</v>
      </c>
      <c r="BB68" s="1150">
        <v>15692</v>
      </c>
      <c r="BC68" s="531">
        <v>23913</v>
      </c>
      <c r="BD68" s="531">
        <v>39560</v>
      </c>
      <c r="BE68" s="531">
        <v>55659</v>
      </c>
      <c r="BF68" s="531">
        <v>33400</v>
      </c>
      <c r="BG68" s="531">
        <v>20867</v>
      </c>
      <c r="BH68" s="441">
        <v>49804</v>
      </c>
      <c r="BI68" s="486">
        <v>62132</v>
      </c>
      <c r="BJ68" s="254">
        <v>49772</v>
      </c>
      <c r="BK68" s="556"/>
      <c r="BL68" s="556"/>
      <c r="BM68" s="433"/>
      <c r="BO68" s="384"/>
    </row>
    <row r="69" spans="1:67" ht="12.75" customHeight="1" x14ac:dyDescent="0.2">
      <c r="A69" s="438"/>
      <c r="B69" s="161" t="s">
        <v>141</v>
      </c>
      <c r="C69" s="455">
        <v>-3</v>
      </c>
      <c r="D69" s="576">
        <v>-1</v>
      </c>
      <c r="E69" s="389"/>
      <c r="F69" s="1462">
        <v>0</v>
      </c>
      <c r="G69" s="514">
        <v>8</v>
      </c>
      <c r="H69" s="526">
        <v>0</v>
      </c>
      <c r="I69" s="497">
        <v>0</v>
      </c>
      <c r="J69" s="514">
        <v>3</v>
      </c>
      <c r="K69" s="514">
        <v>30</v>
      </c>
      <c r="L69" s="526">
        <v>54</v>
      </c>
      <c r="M69" s="497">
        <v>0</v>
      </c>
      <c r="N69" s="514">
        <v>0</v>
      </c>
      <c r="O69" s="514">
        <v>211</v>
      </c>
      <c r="P69" s="526">
        <v>18</v>
      </c>
      <c r="Q69" s="497">
        <v>0</v>
      </c>
      <c r="R69" s="526">
        <v>11</v>
      </c>
      <c r="S69" s="526">
        <v>7</v>
      </c>
      <c r="T69" s="526">
        <v>12</v>
      </c>
      <c r="U69" s="497">
        <v>438</v>
      </c>
      <c r="V69" s="498">
        <v>36</v>
      </c>
      <c r="W69" s="498">
        <v>0</v>
      </c>
      <c r="X69" s="526">
        <v>3</v>
      </c>
      <c r="Y69" s="482">
        <v>0</v>
      </c>
      <c r="Z69" s="485">
        <v>0</v>
      </c>
      <c r="AA69" s="485">
        <v>50</v>
      </c>
      <c r="AB69" s="514">
        <v>250</v>
      </c>
      <c r="AC69" s="482">
        <v>70</v>
      </c>
      <c r="AD69" s="485">
        <v>0</v>
      </c>
      <c r="AE69" s="485">
        <v>0</v>
      </c>
      <c r="AF69" s="485">
        <v>0</v>
      </c>
      <c r="AG69" s="482">
        <v>0</v>
      </c>
      <c r="AH69" s="485">
        <v>0</v>
      </c>
      <c r="AI69" s="485">
        <v>0</v>
      </c>
      <c r="AJ69" s="482">
        <v>0</v>
      </c>
      <c r="AK69" s="482">
        <v>0</v>
      </c>
      <c r="AL69" s="485">
        <v>0</v>
      </c>
      <c r="AM69" s="485"/>
      <c r="AN69" s="485"/>
      <c r="AO69" s="485"/>
      <c r="AP69" s="485"/>
      <c r="AQ69" s="485"/>
      <c r="AR69" s="485"/>
      <c r="AS69" s="485"/>
      <c r="AT69" s="483"/>
      <c r="AU69" s="498">
        <v>8</v>
      </c>
      <c r="AV69" s="498">
        <v>87</v>
      </c>
      <c r="AW69" s="498">
        <v>-79</v>
      </c>
      <c r="AX69" s="577">
        <v>-0.90804597701149425</v>
      </c>
      <c r="AY69" s="485"/>
      <c r="AZ69" s="1150">
        <v>8</v>
      </c>
      <c r="BA69" s="1150">
        <v>87</v>
      </c>
      <c r="BB69" s="1150">
        <v>229</v>
      </c>
      <c r="BC69" s="531">
        <v>468</v>
      </c>
      <c r="BD69" s="483">
        <v>39</v>
      </c>
      <c r="BE69" s="483">
        <v>370</v>
      </c>
      <c r="BF69" s="483">
        <v>0</v>
      </c>
      <c r="BG69" s="485">
        <v>0</v>
      </c>
      <c r="BH69" s="483">
        <v>0</v>
      </c>
      <c r="BI69" s="483">
        <v>0</v>
      </c>
      <c r="BJ69" s="483">
        <v>0</v>
      </c>
      <c r="BK69" s="556"/>
      <c r="BL69" s="556"/>
      <c r="BM69" s="433"/>
      <c r="BO69" s="384"/>
    </row>
    <row r="70" spans="1:67" ht="12.75" customHeight="1" x14ac:dyDescent="0.2">
      <c r="A70" s="438"/>
      <c r="B70" s="161" t="s">
        <v>61</v>
      </c>
      <c r="C70" s="455">
        <v>41</v>
      </c>
      <c r="D70" s="577">
        <v>0.3867924528301887</v>
      </c>
      <c r="E70" s="389"/>
      <c r="F70" s="411">
        <v>147</v>
      </c>
      <c r="G70" s="526">
        <v>-64</v>
      </c>
      <c r="H70" s="526">
        <v>74</v>
      </c>
      <c r="I70" s="497">
        <v>82</v>
      </c>
      <c r="J70" s="526">
        <v>106</v>
      </c>
      <c r="K70" s="514">
        <v>64</v>
      </c>
      <c r="L70" s="526">
        <v>80</v>
      </c>
      <c r="M70" s="497">
        <v>11</v>
      </c>
      <c r="N70" s="526">
        <v>-200</v>
      </c>
      <c r="O70" s="514">
        <v>87</v>
      </c>
      <c r="P70" s="526">
        <v>124</v>
      </c>
      <c r="Q70" s="497">
        <v>-345</v>
      </c>
      <c r="R70" s="526">
        <v>-94</v>
      </c>
      <c r="S70" s="526">
        <v>-61</v>
      </c>
      <c r="T70" s="526">
        <v>81</v>
      </c>
      <c r="U70" s="497">
        <v>-199</v>
      </c>
      <c r="V70" s="526">
        <v>-17</v>
      </c>
      <c r="W70" s="526">
        <v>37</v>
      </c>
      <c r="X70" s="526">
        <v>47</v>
      </c>
      <c r="Y70" s="530">
        <v>353</v>
      </c>
      <c r="Z70" s="514">
        <v>714</v>
      </c>
      <c r="AA70" s="514">
        <v>526</v>
      </c>
      <c r="AB70" s="514">
        <v>321</v>
      </c>
      <c r="AC70" s="530">
        <v>104</v>
      </c>
      <c r="AD70" s="514">
        <v>408</v>
      </c>
      <c r="AE70" s="514">
        <v>4280</v>
      </c>
      <c r="AF70" s="514">
        <v>850</v>
      </c>
      <c r="AG70" s="530">
        <v>1696</v>
      </c>
      <c r="AH70" s="744">
        <v>198</v>
      </c>
      <c r="AI70" s="514">
        <v>-649</v>
      </c>
      <c r="AJ70" s="530">
        <v>-226</v>
      </c>
      <c r="AK70" s="530">
        <v>548</v>
      </c>
      <c r="AL70" s="736">
        <v>5363</v>
      </c>
      <c r="AM70" s="454"/>
      <c r="AN70" s="454"/>
      <c r="AO70" s="161"/>
      <c r="AP70" s="454"/>
      <c r="AQ70" s="161"/>
      <c r="AR70" s="161"/>
      <c r="AS70" s="454"/>
      <c r="AT70" s="478"/>
      <c r="AU70" s="498">
        <v>239</v>
      </c>
      <c r="AV70" s="498">
        <v>261</v>
      </c>
      <c r="AW70" s="498">
        <v>-22</v>
      </c>
      <c r="AX70" s="577">
        <v>-8.4291187739463605E-2</v>
      </c>
      <c r="AY70" s="454"/>
      <c r="AZ70" s="1150">
        <v>239</v>
      </c>
      <c r="BA70" s="1150">
        <v>261</v>
      </c>
      <c r="BB70" s="1150">
        <v>-334</v>
      </c>
      <c r="BC70" s="501">
        <v>-273</v>
      </c>
      <c r="BD70" s="531">
        <v>420</v>
      </c>
      <c r="BE70" s="531">
        <v>1665</v>
      </c>
      <c r="BF70" s="531">
        <v>7234</v>
      </c>
      <c r="BG70" s="501">
        <v>-129</v>
      </c>
      <c r="BH70" s="441">
        <v>210</v>
      </c>
      <c r="BI70" s="486">
        <v>4992</v>
      </c>
      <c r="BJ70" s="254">
        <v>5670</v>
      </c>
      <c r="BK70" s="556"/>
      <c r="BL70" s="556"/>
      <c r="BM70" s="433"/>
      <c r="BO70" s="384"/>
    </row>
    <row r="71" spans="1:67" ht="12.75" customHeight="1" x14ac:dyDescent="0.2">
      <c r="A71" s="438"/>
      <c r="B71" s="161" t="s">
        <v>62</v>
      </c>
      <c r="C71" s="455">
        <v>-479</v>
      </c>
      <c r="D71" s="576">
        <v>-0.22509398496240601</v>
      </c>
      <c r="E71" s="389"/>
      <c r="F71" s="408">
        <v>1649</v>
      </c>
      <c r="G71" s="514">
        <v>1839</v>
      </c>
      <c r="H71" s="526">
        <v>2427</v>
      </c>
      <c r="I71" s="497">
        <v>2218</v>
      </c>
      <c r="J71" s="514">
        <v>2128</v>
      </c>
      <c r="K71" s="514">
        <v>2296</v>
      </c>
      <c r="L71" s="526">
        <v>2238</v>
      </c>
      <c r="M71" s="497">
        <v>2068</v>
      </c>
      <c r="N71" s="514">
        <v>1890</v>
      </c>
      <c r="O71" s="514">
        <v>1840</v>
      </c>
      <c r="P71" s="526">
        <v>1802</v>
      </c>
      <c r="Q71" s="497">
        <v>1939</v>
      </c>
      <c r="R71" s="526">
        <v>2260</v>
      </c>
      <c r="S71" s="526">
        <v>2506</v>
      </c>
      <c r="T71" s="526">
        <v>2765</v>
      </c>
      <c r="U71" s="497">
        <v>3176</v>
      </c>
      <c r="V71" s="526">
        <v>3237</v>
      </c>
      <c r="W71" s="526">
        <v>3426</v>
      </c>
      <c r="X71" s="526">
        <v>3371</v>
      </c>
      <c r="Y71" s="530">
        <v>3392</v>
      </c>
      <c r="Z71" s="514">
        <v>3221</v>
      </c>
      <c r="AA71" s="514">
        <v>2965</v>
      </c>
      <c r="AB71" s="514">
        <v>2556</v>
      </c>
      <c r="AC71" s="530">
        <v>2302</v>
      </c>
      <c r="AD71" s="514">
        <v>2191</v>
      </c>
      <c r="AE71" s="514">
        <v>2171</v>
      </c>
      <c r="AF71" s="514">
        <v>2224</v>
      </c>
      <c r="AG71" s="530">
        <v>2325</v>
      </c>
      <c r="AH71" s="744">
        <v>6358</v>
      </c>
      <c r="AI71" s="514">
        <v>4010</v>
      </c>
      <c r="AJ71" s="530">
        <v>5644</v>
      </c>
      <c r="AK71" s="530">
        <v>5891</v>
      </c>
      <c r="AL71" s="736">
        <v>1512</v>
      </c>
      <c r="AM71" s="454"/>
      <c r="AN71" s="454"/>
      <c r="AO71" s="161"/>
      <c r="AP71" s="454"/>
      <c r="AQ71" s="161"/>
      <c r="AR71" s="161"/>
      <c r="AS71" s="454"/>
      <c r="AT71" s="478"/>
      <c r="AU71" s="498">
        <v>8133</v>
      </c>
      <c r="AV71" s="498">
        <v>8730</v>
      </c>
      <c r="AW71" s="498">
        <v>-597</v>
      </c>
      <c r="AX71" s="576">
        <v>-6.8384879725085918E-2</v>
      </c>
      <c r="AY71" s="454"/>
      <c r="AZ71" s="1150">
        <v>8133</v>
      </c>
      <c r="BA71" s="1150">
        <v>8730</v>
      </c>
      <c r="BB71" s="1150">
        <v>7471</v>
      </c>
      <c r="BC71" s="531">
        <v>10707</v>
      </c>
      <c r="BD71" s="531">
        <v>13426</v>
      </c>
      <c r="BE71" s="531">
        <v>11044</v>
      </c>
      <c r="BF71" s="531">
        <v>8911</v>
      </c>
      <c r="BG71" s="531">
        <v>21903</v>
      </c>
      <c r="BH71" s="441">
        <v>27650</v>
      </c>
      <c r="BI71" s="486">
        <v>26877</v>
      </c>
      <c r="BJ71" s="254">
        <v>18354</v>
      </c>
      <c r="BK71" s="556"/>
      <c r="BL71" s="556"/>
      <c r="BM71" s="433"/>
      <c r="BO71" s="384"/>
    </row>
    <row r="72" spans="1:67" ht="12.75" customHeight="1" x14ac:dyDescent="0.2">
      <c r="A72" s="636"/>
      <c r="B72" s="161" t="s">
        <v>63</v>
      </c>
      <c r="C72" s="455">
        <v>-235</v>
      </c>
      <c r="D72" s="576">
        <v>-0.24555903866248693</v>
      </c>
      <c r="E72" s="621"/>
      <c r="F72" s="424">
        <v>722</v>
      </c>
      <c r="G72" s="579">
        <v>429</v>
      </c>
      <c r="H72" s="583">
        <v>348</v>
      </c>
      <c r="I72" s="497">
        <v>431</v>
      </c>
      <c r="J72" s="579">
        <v>957</v>
      </c>
      <c r="K72" s="579">
        <v>318</v>
      </c>
      <c r="L72" s="583">
        <v>262</v>
      </c>
      <c r="M72" s="497">
        <v>241</v>
      </c>
      <c r="N72" s="579">
        <v>1051</v>
      </c>
      <c r="O72" s="579">
        <v>437</v>
      </c>
      <c r="P72" s="583">
        <v>344</v>
      </c>
      <c r="Q72" s="497">
        <v>905</v>
      </c>
      <c r="R72" s="526">
        <v>1986</v>
      </c>
      <c r="S72" s="526">
        <v>1906</v>
      </c>
      <c r="T72" s="526">
        <v>373</v>
      </c>
      <c r="U72" s="497">
        <v>457</v>
      </c>
      <c r="V72" s="526">
        <v>2250</v>
      </c>
      <c r="W72" s="526">
        <v>1260</v>
      </c>
      <c r="X72" s="583">
        <v>1283</v>
      </c>
      <c r="Y72" s="578">
        <v>1290</v>
      </c>
      <c r="Z72" s="514">
        <v>2742</v>
      </c>
      <c r="AA72" s="514">
        <v>369</v>
      </c>
      <c r="AB72" s="579">
        <v>408</v>
      </c>
      <c r="AC72" s="578">
        <v>333</v>
      </c>
      <c r="AD72" s="514">
        <v>3386</v>
      </c>
      <c r="AE72" s="514">
        <v>858</v>
      </c>
      <c r="AF72" s="579">
        <v>440</v>
      </c>
      <c r="AG72" s="578">
        <v>454</v>
      </c>
      <c r="AH72" s="744">
        <v>680</v>
      </c>
      <c r="AI72" s="579">
        <v>457</v>
      </c>
      <c r="AJ72" s="578">
        <v>430</v>
      </c>
      <c r="AK72" s="578">
        <v>377</v>
      </c>
      <c r="AL72" s="739">
        <v>60</v>
      </c>
      <c r="AM72" s="208"/>
      <c r="AN72" s="208"/>
      <c r="AO72" s="208"/>
      <c r="AP72" s="208"/>
      <c r="AQ72" s="208"/>
      <c r="AR72" s="208"/>
      <c r="AS72" s="208"/>
      <c r="AT72" s="478"/>
      <c r="AU72" s="498">
        <v>1930</v>
      </c>
      <c r="AV72" s="498">
        <v>1778</v>
      </c>
      <c r="AW72" s="506">
        <v>152</v>
      </c>
      <c r="AX72" s="640">
        <v>8.5489313835770533E-2</v>
      </c>
      <c r="AY72" s="438"/>
      <c r="AZ72" s="1150">
        <v>1930</v>
      </c>
      <c r="BA72" s="1150">
        <v>1778</v>
      </c>
      <c r="BB72" s="1150">
        <v>2737</v>
      </c>
      <c r="BC72" s="531">
        <v>4722</v>
      </c>
      <c r="BD72" s="743">
        <v>6083</v>
      </c>
      <c r="BE72" s="743">
        <v>3852</v>
      </c>
      <c r="BF72" s="743">
        <v>5138</v>
      </c>
      <c r="BG72" s="743">
        <v>1944</v>
      </c>
      <c r="BH72" s="742">
        <v>779</v>
      </c>
      <c r="BI72" s="509">
        <v>756</v>
      </c>
      <c r="BJ72" s="533">
        <v>1174</v>
      </c>
      <c r="BK72" s="556"/>
      <c r="BL72" s="556"/>
      <c r="BM72" s="433"/>
      <c r="BO72" s="384"/>
    </row>
    <row r="73" spans="1:67" ht="12.75" customHeight="1" x14ac:dyDescent="0.2">
      <c r="A73" s="636"/>
      <c r="B73" s="161"/>
      <c r="C73" s="637">
        <v>-7558</v>
      </c>
      <c r="D73" s="638">
        <v>-0.22848332779104569</v>
      </c>
      <c r="E73" s="387"/>
      <c r="F73" s="416">
        <v>25521</v>
      </c>
      <c r="G73" s="539">
        <v>25616</v>
      </c>
      <c r="H73" s="539">
        <v>26155</v>
      </c>
      <c r="I73" s="748">
        <v>30916</v>
      </c>
      <c r="J73" s="747">
        <v>33079</v>
      </c>
      <c r="K73" s="747">
        <v>28267</v>
      </c>
      <c r="L73" s="539">
        <v>31637</v>
      </c>
      <c r="M73" s="748">
        <v>32356</v>
      </c>
      <c r="N73" s="747">
        <v>32016</v>
      </c>
      <c r="O73" s="747">
        <v>27719</v>
      </c>
      <c r="P73" s="539">
        <v>24413</v>
      </c>
      <c r="Q73" s="1197">
        <v>26842</v>
      </c>
      <c r="R73" s="539">
        <v>32223</v>
      </c>
      <c r="S73" s="539">
        <v>35051</v>
      </c>
      <c r="T73" s="539">
        <v>35814</v>
      </c>
      <c r="U73" s="1197">
        <v>36767</v>
      </c>
      <c r="V73" s="539">
        <v>52537</v>
      </c>
      <c r="W73" s="539">
        <v>44571</v>
      </c>
      <c r="X73" s="539">
        <v>47412</v>
      </c>
      <c r="Y73" s="748">
        <v>54783</v>
      </c>
      <c r="Z73" s="747">
        <v>72704</v>
      </c>
      <c r="AA73" s="747">
        <v>68599</v>
      </c>
      <c r="AB73" s="747">
        <v>44539</v>
      </c>
      <c r="AC73" s="748">
        <v>47207</v>
      </c>
      <c r="AD73" s="747">
        <v>54990</v>
      </c>
      <c r="AE73" s="747">
        <v>51733</v>
      </c>
      <c r="AF73" s="747">
        <v>40138</v>
      </c>
      <c r="AG73" s="748">
        <v>40185</v>
      </c>
      <c r="AH73" s="749">
        <v>37255</v>
      </c>
      <c r="AI73" s="747">
        <v>33532</v>
      </c>
      <c r="AJ73" s="748">
        <v>43844</v>
      </c>
      <c r="AK73" s="748">
        <v>57853</v>
      </c>
      <c r="AL73" s="748">
        <v>104793</v>
      </c>
      <c r="AM73" s="156"/>
      <c r="AN73" s="156"/>
      <c r="AO73" s="156"/>
      <c r="AP73" s="156"/>
      <c r="AQ73" s="156"/>
      <c r="AR73" s="156"/>
      <c r="AS73" s="156"/>
      <c r="AT73" s="468"/>
      <c r="AU73" s="747">
        <v>108208</v>
      </c>
      <c r="AV73" s="747">
        <v>125339</v>
      </c>
      <c r="AW73" s="750">
        <v>-17131</v>
      </c>
      <c r="AX73" s="638">
        <v>-0.13667733107811614</v>
      </c>
      <c r="AZ73" s="752">
        <v>108208</v>
      </c>
      <c r="BA73" s="749">
        <v>125339</v>
      </c>
      <c r="BB73" s="749">
        <v>110990</v>
      </c>
      <c r="BC73" s="749">
        <v>139855</v>
      </c>
      <c r="BD73" s="749">
        <v>199303</v>
      </c>
      <c r="BE73" s="749">
        <v>233049</v>
      </c>
      <c r="BF73" s="749">
        <v>187046</v>
      </c>
      <c r="BG73" s="752">
        <v>172484</v>
      </c>
      <c r="BH73" s="747">
        <v>249127</v>
      </c>
      <c r="BI73" s="752">
        <v>272619</v>
      </c>
      <c r="BJ73" s="492">
        <f>SUM(BJ67:BJ72)</f>
        <v>225194</v>
      </c>
      <c r="BK73" s="556"/>
      <c r="BL73" s="556"/>
      <c r="BM73" s="433"/>
      <c r="BO73" s="381"/>
    </row>
    <row r="74" spans="1:67" ht="12.75" customHeight="1" x14ac:dyDescent="0.2">
      <c r="A74" s="161" t="s">
        <v>265</v>
      </c>
      <c r="B74" s="190"/>
      <c r="C74" s="190"/>
      <c r="D74" s="190"/>
      <c r="E74" s="152"/>
      <c r="F74" s="152"/>
      <c r="G74" s="190"/>
      <c r="H74" s="190"/>
      <c r="I74" s="208"/>
      <c r="J74" s="190"/>
      <c r="K74" s="190"/>
      <c r="L74" s="190"/>
      <c r="M74" s="208"/>
      <c r="N74" s="190"/>
      <c r="O74" s="190"/>
      <c r="P74" s="190"/>
      <c r="Q74" s="208"/>
      <c r="R74" s="190"/>
      <c r="S74" s="190"/>
      <c r="T74" s="190"/>
      <c r="U74" s="208"/>
      <c r="V74" s="190"/>
      <c r="W74" s="190"/>
      <c r="X74" s="190"/>
      <c r="Y74" s="208"/>
      <c r="Z74" s="190"/>
      <c r="AA74" s="190"/>
      <c r="AB74" s="190"/>
      <c r="AC74" s="208"/>
      <c r="AD74" s="190"/>
      <c r="AE74" s="190"/>
      <c r="AF74" s="190"/>
      <c r="AG74" s="208"/>
      <c r="AH74" s="190"/>
      <c r="AI74" s="190"/>
      <c r="AJ74" s="190"/>
      <c r="AK74" s="208"/>
      <c r="AL74" s="208"/>
      <c r="AM74" s="208"/>
      <c r="AN74" s="208"/>
      <c r="AO74" s="208"/>
      <c r="AP74" s="208"/>
      <c r="AQ74" s="208"/>
      <c r="AR74" s="208"/>
      <c r="AS74" s="208"/>
      <c r="AT74" s="428"/>
      <c r="AU74" s="428"/>
      <c r="AV74" s="428"/>
      <c r="AW74" s="438"/>
      <c r="AX74" s="438"/>
      <c r="BH74" s="156"/>
      <c r="BI74" s="156"/>
      <c r="BL74" s="428"/>
      <c r="BM74" s="428"/>
      <c r="BO74" s="381"/>
    </row>
    <row r="75" spans="1:67" x14ac:dyDescent="0.2">
      <c r="A75" s="189" t="s">
        <v>28</v>
      </c>
      <c r="B75" s="428"/>
      <c r="C75" s="428"/>
      <c r="D75" s="428"/>
      <c r="F75" s="124"/>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BD75" s="225"/>
      <c r="BE75" s="225"/>
      <c r="BF75" s="225"/>
      <c r="BG75" s="225"/>
      <c r="BH75" s="225"/>
      <c r="BI75" s="225"/>
      <c r="BJ75" s="225"/>
      <c r="BK75" s="438"/>
      <c r="BL75" s="428"/>
      <c r="BM75" s="428"/>
      <c r="BO75" s="381"/>
    </row>
    <row r="76" spans="1:67" x14ac:dyDescent="0.2">
      <c r="A76" s="156"/>
      <c r="C76" s="1274"/>
      <c r="F76" s="384"/>
      <c r="G76" s="461"/>
      <c r="H76" s="461"/>
      <c r="I76" s="225"/>
      <c r="J76" s="461"/>
      <c r="K76" s="461"/>
      <c r="L76" s="461"/>
      <c r="M76" s="225"/>
      <c r="BH76" s="225"/>
      <c r="BI76" s="225"/>
      <c r="BJ76" s="1269"/>
      <c r="BK76" s="1269"/>
      <c r="BL76" s="428"/>
      <c r="BM76" s="428"/>
      <c r="BO76" s="381"/>
    </row>
    <row r="77" spans="1:67" x14ac:dyDescent="0.2">
      <c r="A77" s="161" t="s">
        <v>219</v>
      </c>
      <c r="C77" s="1275"/>
      <c r="F77" s="384"/>
      <c r="G77" s="643"/>
      <c r="H77" s="461"/>
      <c r="I77" s="461"/>
      <c r="J77" s="461"/>
      <c r="K77" s="461"/>
      <c r="L77" s="461"/>
      <c r="M77" s="461"/>
      <c r="BH77" s="225"/>
      <c r="BI77" s="225"/>
      <c r="BJ77" s="1269"/>
      <c r="BK77" s="1269"/>
      <c r="BL77" s="428"/>
      <c r="BM77" s="428"/>
      <c r="BO77" s="381"/>
    </row>
    <row r="78" spans="1:67" x14ac:dyDescent="0.2">
      <c r="A78" s="156"/>
      <c r="C78" s="1274"/>
      <c r="G78" s="461"/>
      <c r="H78" s="461"/>
      <c r="I78" s="225"/>
      <c r="K78" s="461"/>
      <c r="L78" s="461"/>
      <c r="M78" s="225"/>
      <c r="BH78" s="225"/>
      <c r="BI78" s="225"/>
      <c r="BK78" s="1269"/>
    </row>
    <row r="79" spans="1:67" x14ac:dyDescent="0.2">
      <c r="A79" s="161"/>
      <c r="G79" s="461"/>
      <c r="H79" s="461"/>
      <c r="I79" s="1292"/>
      <c r="K79" s="461"/>
      <c r="L79" s="461"/>
      <c r="M79" s="1293"/>
      <c r="AW79" s="595"/>
      <c r="BH79" s="156"/>
      <c r="BI79" s="156"/>
      <c r="BK79" s="1269"/>
    </row>
    <row r="80" spans="1:67" x14ac:dyDescent="0.2">
      <c r="G80" s="461"/>
      <c r="H80" s="461"/>
      <c r="I80" s="1293"/>
      <c r="K80" s="461"/>
      <c r="L80" s="461"/>
      <c r="M80" s="1293"/>
      <c r="N80" s="461"/>
      <c r="O80" s="461"/>
      <c r="P80" s="461"/>
      <c r="Q80" s="225"/>
      <c r="U80" s="225"/>
      <c r="Y80" s="225"/>
      <c r="AC80" s="225"/>
      <c r="AG80" s="225"/>
      <c r="AK80" s="225"/>
      <c r="AS80" s="225"/>
      <c r="AT80" s="428"/>
      <c r="AU80" s="428"/>
      <c r="AV80" s="428"/>
      <c r="BH80" s="156"/>
      <c r="BI80" s="156"/>
      <c r="BK80" s="1269"/>
    </row>
    <row r="81" spans="5:61" x14ac:dyDescent="0.2">
      <c r="G81" s="461"/>
      <c r="H81" s="461"/>
      <c r="I81" s="461"/>
      <c r="K81" s="461"/>
      <c r="L81" s="461"/>
      <c r="M81" s="461"/>
      <c r="N81" s="461"/>
      <c r="O81" s="461"/>
      <c r="P81" s="461"/>
      <c r="Q81" s="461"/>
      <c r="R81" s="461"/>
      <c r="S81" s="461"/>
      <c r="T81" s="461"/>
      <c r="U81" s="461"/>
      <c r="Y81" s="225"/>
      <c r="AC81" s="225"/>
      <c r="AG81" s="225"/>
      <c r="AK81" s="225"/>
      <c r="AS81" s="225"/>
      <c r="AT81" s="428"/>
      <c r="AU81" s="428"/>
      <c r="AV81" s="428"/>
      <c r="AZ81" s="595"/>
      <c r="BA81" s="595"/>
      <c r="BB81" s="595"/>
      <c r="BC81" s="595"/>
      <c r="BH81" s="156"/>
      <c r="BI81" s="156"/>
    </row>
    <row r="82" spans="5:61" x14ac:dyDescent="0.2">
      <c r="G82" s="461"/>
      <c r="H82" s="461"/>
      <c r="I82" s="1293"/>
      <c r="K82" s="461"/>
      <c r="L82" s="461"/>
      <c r="M82" s="1293"/>
      <c r="O82" s="461"/>
      <c r="P82" s="461"/>
      <c r="Q82" s="225"/>
      <c r="U82" s="225"/>
      <c r="Y82" s="225"/>
      <c r="AC82" s="225"/>
      <c r="AG82" s="225"/>
      <c r="AK82" s="225"/>
      <c r="AS82" s="225"/>
      <c r="AT82" s="428"/>
      <c r="AU82" s="428"/>
      <c r="AV82" s="428"/>
      <c r="AZ82" s="595"/>
      <c r="BA82" s="595"/>
      <c r="BB82" s="595"/>
      <c r="BC82" s="595"/>
      <c r="BH82" s="241"/>
      <c r="BI82" s="241"/>
    </row>
    <row r="83" spans="5:61" x14ac:dyDescent="0.2">
      <c r="E83" s="380"/>
      <c r="F83" s="380"/>
      <c r="G83" s="427"/>
      <c r="H83" s="427"/>
      <c r="I83" s="1293"/>
      <c r="J83" s="427"/>
      <c r="K83" s="427"/>
      <c r="L83" s="427"/>
      <c r="M83" s="1293"/>
      <c r="O83" s="461"/>
      <c r="P83" s="461"/>
      <c r="Q83" s="1293"/>
      <c r="R83" s="1293"/>
      <c r="S83" s="1293"/>
      <c r="T83" s="461"/>
      <c r="U83" s="225"/>
      <c r="Y83" s="225"/>
      <c r="AC83" s="225"/>
      <c r="AG83" s="225"/>
      <c r="AK83" s="225"/>
      <c r="AS83" s="225"/>
      <c r="AT83" s="428"/>
      <c r="AU83" s="428"/>
      <c r="AV83" s="428"/>
      <c r="BH83" s="257"/>
      <c r="BI83" s="257"/>
    </row>
    <row r="84" spans="5:61" x14ac:dyDescent="0.2">
      <c r="E84" s="380"/>
      <c r="F84" s="380"/>
      <c r="G84" s="427"/>
      <c r="H84" s="427"/>
      <c r="I84" s="1293"/>
      <c r="J84" s="427"/>
      <c r="K84" s="427"/>
      <c r="L84" s="427"/>
      <c r="M84" s="1293"/>
      <c r="O84" s="461"/>
      <c r="P84" s="461"/>
      <c r="Q84" s="1293"/>
      <c r="R84" s="1293"/>
      <c r="S84" s="1293"/>
      <c r="T84" s="461"/>
      <c r="U84" s="377"/>
      <c r="Y84" s="156"/>
      <c r="AC84" s="156"/>
      <c r="AG84" s="156"/>
      <c r="AK84" s="156"/>
      <c r="AS84" s="194"/>
      <c r="AT84" s="428"/>
      <c r="AU84" s="428"/>
      <c r="AV84" s="428"/>
      <c r="AZ84" s="595"/>
      <c r="BA84" s="595"/>
      <c r="BB84" s="595"/>
      <c r="BC84" s="595"/>
      <c r="BH84" s="257"/>
      <c r="BI84" s="257"/>
    </row>
    <row r="85" spans="5:61" x14ac:dyDescent="0.2">
      <c r="E85" s="380"/>
      <c r="F85" s="380"/>
      <c r="G85" s="427"/>
      <c r="H85" s="427"/>
      <c r="I85" s="1293"/>
      <c r="J85" s="427"/>
      <c r="K85" s="427"/>
      <c r="L85" s="427"/>
      <c r="M85" s="1293"/>
      <c r="O85" s="461"/>
      <c r="P85" s="461"/>
      <c r="Q85" s="1293"/>
      <c r="R85" s="1293"/>
      <c r="S85" s="1293"/>
      <c r="T85" s="461"/>
      <c r="U85" s="156"/>
      <c r="Y85" s="156"/>
      <c r="AC85" s="156"/>
      <c r="AG85" s="156"/>
      <c r="AK85" s="156"/>
      <c r="AS85" s="1294"/>
      <c r="AT85" s="428"/>
      <c r="AU85" s="428"/>
      <c r="AV85" s="428"/>
      <c r="AZ85" s="595"/>
      <c r="BA85" s="595"/>
      <c r="BB85" s="595"/>
      <c r="BC85" s="595"/>
      <c r="BH85" s="320"/>
      <c r="BI85" s="320"/>
    </row>
    <row r="86" spans="5:61" x14ac:dyDescent="0.2">
      <c r="E86" s="380"/>
      <c r="F86" s="380"/>
      <c r="G86" s="427"/>
      <c r="H86" s="427"/>
      <c r="I86" s="461"/>
      <c r="J86" s="427"/>
      <c r="K86" s="427"/>
      <c r="L86" s="427"/>
      <c r="M86" s="461"/>
      <c r="O86" s="461"/>
      <c r="P86" s="461"/>
      <c r="Q86" s="1293"/>
      <c r="R86" s="1293"/>
      <c r="S86" s="1293"/>
      <c r="T86" s="461"/>
      <c r="U86" s="377"/>
      <c r="Y86" s="156"/>
      <c r="AC86" s="156"/>
      <c r="AG86" s="156"/>
      <c r="AK86" s="156"/>
      <c r="AS86" s="1294"/>
      <c r="AT86" s="428"/>
      <c r="AU86" s="428"/>
      <c r="AV86" s="428"/>
      <c r="AZ86" s="595"/>
      <c r="BA86" s="595"/>
      <c r="BB86" s="595"/>
      <c r="BC86" s="595"/>
      <c r="BH86" s="320"/>
      <c r="BI86" s="320"/>
    </row>
    <row r="87" spans="5:61" x14ac:dyDescent="0.2">
      <c r="E87" s="380"/>
      <c r="F87" s="380"/>
      <c r="G87" s="427"/>
      <c r="H87" s="427"/>
      <c r="I87" s="461"/>
      <c r="J87" s="427"/>
      <c r="K87" s="427"/>
      <c r="L87" s="427"/>
      <c r="M87" s="461"/>
      <c r="N87" s="427"/>
      <c r="O87" s="427"/>
      <c r="P87" s="427"/>
      <c r="Q87" s="1293"/>
      <c r="R87" s="1293"/>
      <c r="S87" s="1293"/>
      <c r="T87" s="461"/>
      <c r="U87" s="461"/>
      <c r="AK87" s="175"/>
      <c r="AL87" s="257"/>
      <c r="AM87" s="257"/>
      <c r="AN87" s="257"/>
      <c r="AO87" s="257"/>
      <c r="AP87" s="257"/>
      <c r="AQ87" s="257"/>
      <c r="AR87" s="257"/>
      <c r="AS87" s="167"/>
      <c r="AT87" s="428"/>
      <c r="AU87" s="428"/>
      <c r="AV87" s="428"/>
      <c r="AZ87" s="595"/>
      <c r="BA87" s="595"/>
      <c r="BB87" s="595"/>
      <c r="BC87" s="595"/>
      <c r="BH87" s="428"/>
      <c r="BI87" s="428"/>
    </row>
    <row r="88" spans="5:61" x14ac:dyDescent="0.2">
      <c r="E88" s="380"/>
      <c r="F88" s="380"/>
      <c r="G88" s="427"/>
      <c r="H88" s="427"/>
      <c r="I88" s="461"/>
      <c r="J88" s="427"/>
      <c r="K88" s="427"/>
      <c r="L88" s="427"/>
      <c r="M88" s="461"/>
      <c r="N88" s="427"/>
      <c r="O88" s="427"/>
      <c r="P88" s="427"/>
      <c r="Q88" s="1293"/>
      <c r="R88" s="1293"/>
      <c r="S88" s="1293"/>
      <c r="T88" s="461"/>
      <c r="U88" s="461"/>
      <c r="AK88" s="175"/>
      <c r="AL88" s="257"/>
      <c r="AM88" s="257"/>
      <c r="AN88" s="257"/>
      <c r="AO88" s="257"/>
      <c r="AP88" s="257"/>
      <c r="AQ88" s="257"/>
      <c r="AR88" s="257"/>
      <c r="AS88" s="167"/>
      <c r="AT88" s="428"/>
      <c r="AU88" s="428"/>
      <c r="AV88" s="428"/>
      <c r="AZ88" s="595"/>
      <c r="BA88" s="595"/>
      <c r="BB88" s="595"/>
      <c r="BC88" s="595"/>
      <c r="BH88" s="428"/>
      <c r="BI88" s="428"/>
    </row>
    <row r="89" spans="5:61" x14ac:dyDescent="0.2">
      <c r="E89" s="380"/>
      <c r="F89" s="380"/>
      <c r="G89" s="427"/>
      <c r="H89" s="427"/>
      <c r="J89" s="427"/>
      <c r="K89" s="427"/>
      <c r="L89" s="427"/>
      <c r="N89" s="427"/>
      <c r="O89" s="427"/>
      <c r="P89" s="427"/>
      <c r="Q89" s="1293"/>
      <c r="R89" s="1293"/>
      <c r="S89" s="1293"/>
      <c r="T89" s="461"/>
      <c r="U89" s="461"/>
      <c r="AK89" s="257"/>
      <c r="AL89" s="257"/>
      <c r="AM89" s="257"/>
      <c r="AN89" s="257"/>
      <c r="AO89" s="257"/>
      <c r="AP89" s="257"/>
      <c r="AQ89" s="257"/>
      <c r="AR89" s="257"/>
      <c r="AS89" s="257"/>
      <c r="AT89" s="428"/>
      <c r="AU89" s="428"/>
      <c r="AV89" s="428"/>
      <c r="AZ89" s="595"/>
      <c r="BA89" s="595"/>
      <c r="BB89" s="595"/>
      <c r="BC89" s="595"/>
      <c r="BH89" s="428"/>
      <c r="BI89" s="428"/>
    </row>
    <row r="90" spans="5:61" x14ac:dyDescent="0.2">
      <c r="E90" s="380"/>
      <c r="F90" s="380"/>
      <c r="G90" s="427"/>
      <c r="H90" s="427"/>
      <c r="J90" s="427"/>
      <c r="K90" s="427"/>
      <c r="L90" s="427"/>
      <c r="N90" s="427"/>
      <c r="O90" s="427"/>
      <c r="P90" s="427"/>
      <c r="Q90" s="461"/>
      <c r="U90" s="461"/>
      <c r="AK90" s="320"/>
      <c r="AL90" s="320"/>
      <c r="AM90" s="320"/>
      <c r="AN90" s="320"/>
      <c r="AO90" s="320"/>
      <c r="AP90" s="320"/>
      <c r="AQ90" s="320"/>
      <c r="AR90" s="320"/>
      <c r="AS90" s="320"/>
      <c r="AT90" s="428"/>
      <c r="AU90" s="428"/>
      <c r="AV90" s="428"/>
      <c r="AZ90" s="595"/>
      <c r="BA90" s="595"/>
      <c r="BB90" s="595"/>
      <c r="BC90" s="595"/>
      <c r="BH90" s="428"/>
      <c r="BI90" s="428"/>
    </row>
    <row r="91" spans="5:61" x14ac:dyDescent="0.2">
      <c r="E91" s="380"/>
      <c r="F91" s="380"/>
      <c r="G91" s="427"/>
      <c r="H91" s="427"/>
      <c r="J91" s="427"/>
      <c r="K91" s="427"/>
      <c r="L91" s="427"/>
      <c r="N91" s="427"/>
      <c r="O91" s="427"/>
      <c r="P91" s="427"/>
      <c r="Q91" s="461"/>
      <c r="AK91" s="320"/>
      <c r="AL91" s="320"/>
      <c r="AM91" s="320"/>
      <c r="AN91" s="320"/>
      <c r="AO91" s="320"/>
      <c r="AP91" s="320"/>
      <c r="AQ91" s="320"/>
      <c r="AR91" s="320"/>
      <c r="AS91" s="320"/>
      <c r="AT91" s="428"/>
      <c r="AU91" s="428"/>
      <c r="AV91" s="428"/>
      <c r="BH91" s="428"/>
      <c r="BI91" s="428"/>
    </row>
    <row r="92" spans="5:61" x14ac:dyDescent="0.2">
      <c r="E92" s="380"/>
      <c r="F92" s="380"/>
      <c r="G92" s="427"/>
      <c r="H92" s="427"/>
      <c r="J92" s="427"/>
      <c r="K92" s="427"/>
      <c r="L92" s="427"/>
      <c r="N92" s="427"/>
      <c r="O92" s="427"/>
      <c r="P92" s="427"/>
      <c r="Q92" s="461"/>
      <c r="U92" s="461"/>
      <c r="AK92" s="428"/>
      <c r="AL92" s="428"/>
      <c r="AM92" s="428"/>
      <c r="AN92" s="428"/>
      <c r="AO92" s="428"/>
      <c r="AP92" s="428"/>
      <c r="AQ92" s="428"/>
      <c r="AR92" s="428"/>
      <c r="AS92" s="428"/>
      <c r="AT92" s="428"/>
      <c r="AU92" s="428"/>
      <c r="AV92" s="428"/>
      <c r="AW92" s="225"/>
      <c r="AX92" s="167"/>
      <c r="AZ92" s="595"/>
      <c r="BA92" s="595"/>
      <c r="BB92" s="595"/>
      <c r="BC92" s="595"/>
    </row>
    <row r="93" spans="5:61" x14ac:dyDescent="0.2">
      <c r="N93" s="427"/>
      <c r="O93" s="427"/>
      <c r="P93" s="427"/>
      <c r="AK93" s="428"/>
      <c r="AL93" s="428"/>
      <c r="AM93" s="428"/>
      <c r="AN93" s="428"/>
      <c r="AO93" s="428"/>
      <c r="AP93" s="428"/>
      <c r="AQ93" s="428"/>
      <c r="AR93" s="428"/>
      <c r="AS93" s="428"/>
      <c r="AT93" s="428"/>
      <c r="AU93" s="428"/>
      <c r="AV93" s="428"/>
      <c r="AZ93" s="595"/>
      <c r="BA93" s="595"/>
      <c r="BB93" s="595"/>
      <c r="BC93" s="595"/>
    </row>
    <row r="94" spans="5:61" x14ac:dyDescent="0.2">
      <c r="N94" s="427"/>
      <c r="O94" s="427"/>
      <c r="P94" s="427"/>
      <c r="AK94" s="428"/>
      <c r="AL94" s="428"/>
      <c r="AM94" s="428"/>
      <c r="AN94" s="428"/>
      <c r="AO94" s="428"/>
      <c r="AP94" s="428"/>
      <c r="AQ94" s="428"/>
      <c r="AR94" s="428"/>
      <c r="AS94" s="428"/>
      <c r="AT94" s="428"/>
      <c r="AU94" s="428"/>
      <c r="AV94" s="428"/>
      <c r="AZ94" s="595"/>
      <c r="BA94" s="595"/>
      <c r="BB94" s="595"/>
      <c r="BC94" s="595"/>
    </row>
    <row r="95" spans="5:61" x14ac:dyDescent="0.2">
      <c r="N95" s="427"/>
      <c r="O95" s="427"/>
      <c r="P95" s="427"/>
      <c r="R95" s="427"/>
      <c r="S95" s="427"/>
      <c r="T95" s="427"/>
      <c r="AK95" s="428"/>
      <c r="AL95" s="428"/>
      <c r="AM95" s="428"/>
      <c r="AN95" s="428"/>
      <c r="AO95" s="428"/>
      <c r="AP95" s="428"/>
      <c r="AQ95" s="428"/>
      <c r="AR95" s="428"/>
      <c r="AS95" s="428"/>
      <c r="AT95" s="428"/>
      <c r="AU95" s="428"/>
      <c r="AV95" s="428"/>
      <c r="AZ95" s="595"/>
      <c r="BA95" s="595"/>
      <c r="BB95" s="595"/>
      <c r="BC95" s="595"/>
    </row>
    <row r="96" spans="5:61" x14ac:dyDescent="0.2">
      <c r="N96" s="427"/>
      <c r="O96" s="427"/>
      <c r="P96" s="427"/>
      <c r="R96" s="427"/>
      <c r="S96" s="427"/>
      <c r="T96" s="427"/>
      <c r="AK96" s="428"/>
      <c r="AL96" s="428"/>
      <c r="AM96" s="428"/>
      <c r="AN96" s="428"/>
      <c r="AO96" s="428"/>
      <c r="AP96" s="428"/>
      <c r="AQ96" s="428"/>
      <c r="AR96" s="428"/>
      <c r="AS96" s="428"/>
      <c r="AT96" s="428"/>
      <c r="AU96" s="428"/>
      <c r="AV96" s="428"/>
      <c r="AZ96" s="595"/>
      <c r="BA96" s="595"/>
      <c r="BB96" s="595"/>
      <c r="BC96" s="595"/>
    </row>
  </sheetData>
  <mergeCells count="10">
    <mergeCell ref="A31:B31"/>
    <mergeCell ref="C53:D53"/>
    <mergeCell ref="C54:D54"/>
    <mergeCell ref="AW54:AX54"/>
    <mergeCell ref="C10:D10"/>
    <mergeCell ref="C11:D11"/>
    <mergeCell ref="AW11:AX11"/>
    <mergeCell ref="C65:D65"/>
    <mergeCell ref="C66:D66"/>
    <mergeCell ref="AW66:AX66"/>
  </mergeCells>
  <conditionalFormatting sqref="A64 AL60:AS63 A72:A73 BD63:BI63 A51:A52 BH43:BK43 A38:A41 A44 BD35:BI35 A34 BD47:BH47 V47:AC47 R35:AS35 BD44:BF44 BH36:BI42 BH60:BI62 T36:AS43 AU35:AV43 BA36:BG43 I36:L43 B34:B47">
    <cfRule type="cellIs" dxfId="20" priority="23" stopIfTrue="1" operator="equal">
      <formula>0</formula>
    </cfRule>
  </conditionalFormatting>
  <conditionalFormatting sqref="BC63 BC47 BC44 BB35:BC35">
    <cfRule type="cellIs" dxfId="19" priority="22" stopIfTrue="1" operator="equal">
      <formula>0</formula>
    </cfRule>
  </conditionalFormatting>
  <conditionalFormatting sqref="K35:Q35">
    <cfRule type="cellIs" dxfId="18" priority="21" stopIfTrue="1" operator="equal">
      <formula>0</formula>
    </cfRule>
  </conditionalFormatting>
  <conditionalFormatting sqref="BB63 BB47 BB44">
    <cfRule type="cellIs" dxfId="17" priority="19" stopIfTrue="1" operator="equal">
      <formula>0</formula>
    </cfRule>
  </conditionalFormatting>
  <conditionalFormatting sqref="I35:J35">
    <cfRule type="cellIs" dxfId="16" priority="17" stopIfTrue="1" operator="equal">
      <formula>0</formula>
    </cfRule>
  </conditionalFormatting>
  <conditionalFormatting sqref="M36:S43">
    <cfRule type="cellIs" dxfId="15" priority="16" stopIfTrue="1" operator="equal">
      <formula>0</formula>
    </cfRule>
  </conditionalFormatting>
  <conditionalFormatting sqref="BA35">
    <cfRule type="cellIs" dxfId="14" priority="14" stopIfTrue="1" operator="equal">
      <formula>0</formula>
    </cfRule>
  </conditionalFormatting>
  <conditionalFormatting sqref="BA63 BA47 BA44">
    <cfRule type="cellIs" dxfId="13" priority="13" stopIfTrue="1" operator="equal">
      <formula>0</formula>
    </cfRule>
  </conditionalFormatting>
  <conditionalFormatting sqref="F36:H43">
    <cfRule type="cellIs" dxfId="12" priority="6" stopIfTrue="1" operator="equal">
      <formula>0</formula>
    </cfRule>
  </conditionalFormatting>
  <conditionalFormatting sqref="F35:H35">
    <cfRule type="cellIs" dxfId="11" priority="5" stopIfTrue="1" operator="equal">
      <formula>0</formula>
    </cfRule>
  </conditionalFormatting>
  <conditionalFormatting sqref="AZ35">
    <cfRule type="cellIs" dxfId="10" priority="3" stopIfTrue="1" operator="equal">
      <formula>0</formula>
    </cfRule>
  </conditionalFormatting>
  <conditionalFormatting sqref="AZ63 AZ47">
    <cfRule type="cellIs" dxfId="9" priority="2" stopIfTrue="1" operator="equal">
      <formula>0</formula>
    </cfRule>
  </conditionalFormatting>
  <conditionalFormatting sqref="AZ36:AZ43">
    <cfRule type="cellIs" dxfId="8" priority="1" stopIfTrue="1" operator="equal">
      <formula>0</formula>
    </cfRule>
  </conditionalFormatting>
  <printOptions horizontalCentered="1"/>
  <pageMargins left="0.3" right="0.3" top="0.4" bottom="0.6" header="0" footer="0.3"/>
  <pageSetup scale="54" orientation="landscape" r:id="rId1"/>
  <headerFooter alignWithMargins="0">
    <oddFooter>&amp;CPage 8</oddFooter>
  </headerFooter>
  <colBreaks count="1" manualBreakCount="1">
    <brk id="62"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99"/>
  <sheetViews>
    <sheetView zoomScale="80" zoomScaleNormal="80" zoomScaleSheetLayoutView="80" zoomScalePageLayoutView="70" workbookViewId="0">
      <selection activeCell="F48" sqref="F48"/>
    </sheetView>
  </sheetViews>
  <sheetFormatPr defaultRowHeight="12.75" x14ac:dyDescent="0.2"/>
  <cols>
    <col min="1" max="1" width="2.7109375" style="427" customWidth="1"/>
    <col min="2" max="2" width="52" style="427" customWidth="1"/>
    <col min="3" max="3" width="12.28515625" style="427" customWidth="1"/>
    <col min="4" max="4" width="9.7109375" style="427" customWidth="1"/>
    <col min="5" max="5" width="1.5703125" style="381" customWidth="1"/>
    <col min="6" max="6" width="9.7109375" style="381" customWidth="1"/>
    <col min="7" max="7" width="8.140625" style="428" bestFit="1" customWidth="1"/>
    <col min="8" max="8" width="9.28515625" style="428" customWidth="1"/>
    <col min="9" max="9" width="9.42578125" style="428" customWidth="1"/>
    <col min="10" max="10" width="9.7109375" style="428" customWidth="1"/>
    <col min="11" max="11" width="8.140625" style="428" bestFit="1" customWidth="1"/>
    <col min="12" max="12" width="9.28515625" style="428" customWidth="1"/>
    <col min="13" max="13" width="9.42578125" style="428" customWidth="1"/>
    <col min="14" max="14" width="9.28515625" style="428" customWidth="1"/>
    <col min="15" max="16" width="9.28515625" style="428" hidden="1" customWidth="1"/>
    <col min="17" max="17" width="9.42578125" style="428" hidden="1" customWidth="1"/>
    <col min="18" max="20" width="9.28515625" style="428" hidden="1" customWidth="1"/>
    <col min="21" max="22" width="9.42578125" style="428" hidden="1" customWidth="1"/>
    <col min="23" max="24" width="9.28515625" style="428" hidden="1" customWidth="1"/>
    <col min="25" max="26" width="9.42578125" style="428" hidden="1" customWidth="1"/>
    <col min="27" max="34" width="9.28515625" style="428" hidden="1" customWidth="1"/>
    <col min="35" max="36" width="9.7109375" style="428" hidden="1" customWidth="1"/>
    <col min="37" max="45" width="9.7109375" style="427" hidden="1" customWidth="1"/>
    <col min="46" max="46" width="1.5703125" style="428" customWidth="1"/>
    <col min="47" max="48" width="10" style="427" hidden="1" customWidth="1"/>
    <col min="49" max="49" width="10" style="427" customWidth="1"/>
    <col min="50" max="50" width="9.7109375" style="427" customWidth="1"/>
    <col min="51" max="51" width="1.5703125" style="427" customWidth="1"/>
    <col min="52" max="56" width="9.5703125" style="427" customWidth="1"/>
    <col min="57" max="57" width="9.5703125" style="427" hidden="1" customWidth="1"/>
    <col min="58" max="64" width="9.7109375" style="427" hidden="1" customWidth="1"/>
    <col min="65" max="65" width="1.5703125" style="427" customWidth="1"/>
    <col min="66" max="16384" width="9.140625" style="380"/>
  </cols>
  <sheetData>
    <row r="1" spans="1:72" ht="6" customHeight="1" x14ac:dyDescent="0.2"/>
    <row r="5" spans="1:72" ht="5.25" customHeight="1" x14ac:dyDescent="0.2">
      <c r="A5" s="428"/>
      <c r="B5" s="428"/>
      <c r="C5" s="428"/>
      <c r="D5" s="428"/>
      <c r="AK5" s="428"/>
      <c r="AL5" s="428"/>
      <c r="AM5" s="428"/>
    </row>
    <row r="6" spans="1:72" ht="18" customHeight="1" x14ac:dyDescent="0.2">
      <c r="A6" s="429" t="s">
        <v>267</v>
      </c>
      <c r="B6" s="428"/>
      <c r="C6" s="428"/>
      <c r="D6" s="428"/>
      <c r="G6" s="460"/>
      <c r="H6" s="460"/>
      <c r="I6" s="460"/>
      <c r="J6" s="460"/>
      <c r="K6" s="460"/>
      <c r="L6" s="460"/>
      <c r="M6" s="460"/>
      <c r="N6" s="460"/>
      <c r="O6" s="460"/>
      <c r="P6" s="460"/>
      <c r="AK6" s="428"/>
      <c r="AL6" s="428"/>
      <c r="AM6" s="428"/>
      <c r="AZ6" s="595"/>
      <c r="BA6" s="595"/>
      <c r="BB6" s="595"/>
      <c r="BC6" s="595"/>
    </row>
    <row r="7" spans="1:72" ht="18" customHeight="1" x14ac:dyDescent="0.2">
      <c r="A7" s="430" t="s">
        <v>212</v>
      </c>
      <c r="B7" s="158"/>
      <c r="C7" s="158"/>
      <c r="D7" s="158"/>
      <c r="E7" s="108"/>
      <c r="F7" s="108"/>
      <c r="G7" s="1300"/>
      <c r="H7" s="1300"/>
      <c r="I7" s="1300"/>
      <c r="J7" s="1300"/>
      <c r="K7" s="1300"/>
      <c r="L7" s="1300"/>
      <c r="M7" s="1301"/>
      <c r="N7" s="1302"/>
      <c r="O7" s="1301"/>
      <c r="P7" s="1301"/>
      <c r="Q7" s="158"/>
      <c r="R7" s="158"/>
      <c r="S7" s="158"/>
      <c r="T7" s="158"/>
      <c r="U7" s="158"/>
      <c r="V7" s="158"/>
      <c r="W7" s="158"/>
      <c r="X7" s="158"/>
      <c r="Y7" s="158"/>
      <c r="Z7" s="158"/>
      <c r="AA7" s="158"/>
      <c r="AB7" s="158"/>
      <c r="AC7" s="158"/>
      <c r="AD7" s="158"/>
      <c r="AE7" s="158"/>
      <c r="AF7" s="158"/>
      <c r="AG7" s="158"/>
      <c r="AH7" s="158"/>
      <c r="AI7" s="158"/>
      <c r="AJ7" s="158"/>
      <c r="AK7" s="428"/>
      <c r="AL7" s="428"/>
      <c r="AM7" s="428"/>
      <c r="AZ7" s="595"/>
      <c r="BA7" s="595"/>
      <c r="BB7" s="595"/>
      <c r="BC7" s="595"/>
    </row>
    <row r="8" spans="1:72" ht="15" x14ac:dyDescent="0.2">
      <c r="A8" s="159" t="s">
        <v>297</v>
      </c>
      <c r="B8" s="158"/>
      <c r="C8" s="158"/>
      <c r="D8" s="158"/>
      <c r="E8" s="108"/>
      <c r="F8" s="10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428"/>
      <c r="AL8" s="428"/>
      <c r="AM8" s="428"/>
      <c r="AZ8" s="595"/>
      <c r="BA8" s="595"/>
      <c r="BB8" s="595"/>
      <c r="BC8" s="595"/>
    </row>
    <row r="9" spans="1:72" ht="9.75" customHeight="1" x14ac:dyDescent="0.2">
      <c r="A9" s="156"/>
      <c r="B9" s="156"/>
      <c r="C9" s="156"/>
      <c r="D9" s="156"/>
      <c r="E9" s="102"/>
      <c r="F9" s="110"/>
      <c r="G9" s="199"/>
      <c r="H9" s="199"/>
      <c r="I9" s="156"/>
      <c r="J9" s="199"/>
      <c r="K9" s="199"/>
      <c r="L9" s="199"/>
      <c r="M9" s="156"/>
      <c r="N9" s="199"/>
      <c r="O9" s="199"/>
      <c r="P9" s="199"/>
      <c r="Q9" s="156"/>
      <c r="R9" s="199"/>
      <c r="S9" s="199"/>
      <c r="T9" s="199"/>
      <c r="U9" s="156"/>
      <c r="V9" s="199"/>
      <c r="W9" s="156"/>
      <c r="X9" s="199"/>
      <c r="Y9" s="156"/>
      <c r="Z9" s="199"/>
      <c r="AA9" s="156"/>
      <c r="AB9" s="199"/>
      <c r="AC9" s="156"/>
      <c r="AD9" s="199"/>
      <c r="AE9" s="156"/>
      <c r="AF9" s="199"/>
      <c r="AG9" s="156"/>
      <c r="AH9" s="199"/>
      <c r="AI9" s="156"/>
      <c r="AJ9" s="156"/>
      <c r="AK9" s="428"/>
      <c r="AL9" s="428"/>
      <c r="AM9" s="428"/>
      <c r="AW9" s="463"/>
      <c r="AX9" s="463"/>
      <c r="BJ9" s="428"/>
      <c r="BK9" s="428"/>
      <c r="BL9" s="428"/>
    </row>
    <row r="10" spans="1:72" x14ac:dyDescent="0.2">
      <c r="A10" s="160" t="s">
        <v>1</v>
      </c>
      <c r="B10" s="161"/>
      <c r="C10" s="1522" t="s">
        <v>337</v>
      </c>
      <c r="D10" s="1523"/>
      <c r="E10" s="112"/>
      <c r="F10" s="114"/>
      <c r="G10" s="200"/>
      <c r="H10" s="200"/>
      <c r="I10" s="464"/>
      <c r="J10" s="200"/>
      <c r="K10" s="200"/>
      <c r="L10" s="200"/>
      <c r="M10" s="464"/>
      <c r="N10" s="200"/>
      <c r="O10" s="200"/>
      <c r="P10" s="200"/>
      <c r="Q10" s="464"/>
      <c r="R10" s="200"/>
      <c r="S10" s="200"/>
      <c r="T10" s="200"/>
      <c r="U10" s="464"/>
      <c r="V10" s="465"/>
      <c r="W10" s="466"/>
      <c r="X10" s="200"/>
      <c r="Y10" s="464"/>
      <c r="Z10" s="465"/>
      <c r="AA10" s="466"/>
      <c r="AB10" s="200"/>
      <c r="AC10" s="464"/>
      <c r="AE10" s="466"/>
      <c r="AF10" s="156"/>
      <c r="AG10" s="464"/>
      <c r="AH10" s="466"/>
      <c r="AJ10" s="200"/>
      <c r="AK10" s="464"/>
      <c r="AL10" s="466"/>
      <c r="AM10" s="466"/>
      <c r="AN10" s="466"/>
      <c r="AO10" s="466"/>
      <c r="AP10" s="467"/>
      <c r="AQ10" s="464"/>
      <c r="AR10" s="464"/>
      <c r="AS10" s="464"/>
      <c r="AT10" s="468"/>
      <c r="AU10" s="206" t="s">
        <v>338</v>
      </c>
      <c r="AV10" s="206"/>
      <c r="AW10" s="206" t="s">
        <v>327</v>
      </c>
      <c r="AX10" s="207"/>
      <c r="AY10" s="208"/>
      <c r="AZ10" s="209"/>
      <c r="BA10" s="209"/>
      <c r="BB10" s="209"/>
      <c r="BC10" s="209"/>
      <c r="BD10" s="209"/>
      <c r="BE10" s="209"/>
      <c r="BF10" s="209"/>
      <c r="BG10" s="209"/>
      <c r="BH10" s="465"/>
      <c r="BI10" s="467"/>
      <c r="BJ10" s="209"/>
      <c r="BK10" s="469"/>
      <c r="BL10" s="650"/>
      <c r="BM10" s="470"/>
    </row>
    <row r="11" spans="1:72" ht="13.5" x14ac:dyDescent="0.2">
      <c r="A11" s="160" t="s">
        <v>2</v>
      </c>
      <c r="B11" s="161"/>
      <c r="C11" s="1524" t="s">
        <v>38</v>
      </c>
      <c r="D11" s="1525"/>
      <c r="E11" s="117"/>
      <c r="F11" s="118" t="s">
        <v>282</v>
      </c>
      <c r="G11" s="210" t="s">
        <v>281</v>
      </c>
      <c r="H11" s="210" t="s">
        <v>280</v>
      </c>
      <c r="I11" s="211" t="s">
        <v>278</v>
      </c>
      <c r="J11" s="210" t="s">
        <v>258</v>
      </c>
      <c r="K11" s="210" t="s">
        <v>259</v>
      </c>
      <c r="L11" s="210" t="s">
        <v>260</v>
      </c>
      <c r="M11" s="211" t="s">
        <v>261</v>
      </c>
      <c r="N11" s="210" t="s">
        <v>232</v>
      </c>
      <c r="O11" s="210" t="s">
        <v>231</v>
      </c>
      <c r="P11" s="210" t="s">
        <v>230</v>
      </c>
      <c r="Q11" s="211" t="s">
        <v>229</v>
      </c>
      <c r="R11" s="210" t="s">
        <v>206</v>
      </c>
      <c r="S11" s="210" t="s">
        <v>207</v>
      </c>
      <c r="T11" s="210" t="s">
        <v>208</v>
      </c>
      <c r="U11" s="211" t="s">
        <v>209</v>
      </c>
      <c r="V11" s="212" t="s">
        <v>154</v>
      </c>
      <c r="W11" s="210" t="s">
        <v>155</v>
      </c>
      <c r="X11" s="210" t="s">
        <v>156</v>
      </c>
      <c r="Y11" s="211" t="s">
        <v>153</v>
      </c>
      <c r="Z11" s="212" t="s">
        <v>130</v>
      </c>
      <c r="AA11" s="210" t="s">
        <v>131</v>
      </c>
      <c r="AB11" s="210" t="s">
        <v>132</v>
      </c>
      <c r="AC11" s="211" t="s">
        <v>133</v>
      </c>
      <c r="AD11" s="210" t="s">
        <v>112</v>
      </c>
      <c r="AE11" s="210" t="s">
        <v>111</v>
      </c>
      <c r="AF11" s="210" t="s">
        <v>110</v>
      </c>
      <c r="AG11" s="211" t="s">
        <v>109</v>
      </c>
      <c r="AH11" s="210" t="s">
        <v>80</v>
      </c>
      <c r="AI11" s="210" t="s">
        <v>81</v>
      </c>
      <c r="AJ11" s="210" t="s">
        <v>82</v>
      </c>
      <c r="AK11" s="211" t="s">
        <v>29</v>
      </c>
      <c r="AL11" s="210" t="s">
        <v>30</v>
      </c>
      <c r="AM11" s="210" t="s">
        <v>31</v>
      </c>
      <c r="AN11" s="210" t="s">
        <v>32</v>
      </c>
      <c r="AO11" s="210" t="s">
        <v>33</v>
      </c>
      <c r="AP11" s="213" t="s">
        <v>34</v>
      </c>
      <c r="AQ11" s="211" t="s">
        <v>35</v>
      </c>
      <c r="AR11" s="211" t="s">
        <v>36</v>
      </c>
      <c r="AS11" s="211" t="s">
        <v>37</v>
      </c>
      <c r="AT11" s="214"/>
      <c r="AU11" s="210" t="s">
        <v>282</v>
      </c>
      <c r="AV11" s="210" t="s">
        <v>258</v>
      </c>
      <c r="AW11" s="1537" t="s">
        <v>38</v>
      </c>
      <c r="AX11" s="1525"/>
      <c r="AY11" s="215"/>
      <c r="AZ11" s="212" t="s">
        <v>321</v>
      </c>
      <c r="BA11" s="212" t="s">
        <v>269</v>
      </c>
      <c r="BB11" s="212" t="s">
        <v>233</v>
      </c>
      <c r="BC11" s="212" t="s">
        <v>210</v>
      </c>
      <c r="BD11" s="212" t="s">
        <v>157</v>
      </c>
      <c r="BE11" s="212" t="s">
        <v>114</v>
      </c>
      <c r="BF11" s="212" t="s">
        <v>113</v>
      </c>
      <c r="BG11" s="212" t="s">
        <v>42</v>
      </c>
      <c r="BH11" s="212" t="s">
        <v>39</v>
      </c>
      <c r="BI11" s="213" t="s">
        <v>40</v>
      </c>
      <c r="BJ11" s="213" t="s">
        <v>116</v>
      </c>
      <c r="BK11" s="213" t="s">
        <v>117</v>
      </c>
      <c r="BL11" s="212" t="s">
        <v>118</v>
      </c>
      <c r="BM11" s="470"/>
      <c r="BN11" s="381"/>
      <c r="BO11" s="381"/>
      <c r="BR11" s="381"/>
      <c r="BS11" s="381"/>
      <c r="BT11" s="381"/>
    </row>
    <row r="12" spans="1:72" x14ac:dyDescent="0.2">
      <c r="A12" s="160"/>
      <c r="B12" s="161"/>
      <c r="C12" s="1444"/>
      <c r="D12" s="1439"/>
      <c r="E12" s="117"/>
      <c r="F12" s="388"/>
      <c r="G12" s="472"/>
      <c r="H12" s="472"/>
      <c r="I12" s="473"/>
      <c r="J12" s="472"/>
      <c r="K12" s="472"/>
      <c r="L12" s="472"/>
      <c r="M12" s="473"/>
      <c r="N12" s="472"/>
      <c r="O12" s="472"/>
      <c r="P12" s="472"/>
      <c r="Q12" s="473"/>
      <c r="R12" s="472"/>
      <c r="S12" s="472"/>
      <c r="T12" s="472"/>
      <c r="U12" s="473"/>
      <c r="V12" s="474"/>
      <c r="W12" s="472"/>
      <c r="X12" s="472"/>
      <c r="Y12" s="473"/>
      <c r="Z12" s="474"/>
      <c r="AA12" s="472"/>
      <c r="AB12" s="472"/>
      <c r="AC12" s="473"/>
      <c r="AD12" s="474"/>
      <c r="AE12" s="472"/>
      <c r="AF12" s="472"/>
      <c r="AG12" s="473"/>
      <c r="AH12" s="208"/>
      <c r="AI12" s="208"/>
      <c r="AJ12" s="208"/>
      <c r="AK12" s="475"/>
      <c r="AL12" s="208"/>
      <c r="AM12" s="208"/>
      <c r="AN12" s="208"/>
      <c r="AO12" s="208"/>
      <c r="AP12" s="214"/>
      <c r="AQ12" s="475"/>
      <c r="AR12" s="475"/>
      <c r="AS12" s="475"/>
      <c r="AT12" s="214"/>
      <c r="AU12" s="472"/>
      <c r="AV12" s="472"/>
      <c r="AW12" s="466"/>
      <c r="AX12" s="464"/>
      <c r="AY12" s="215"/>
      <c r="AZ12" s="474"/>
      <c r="BA12" s="474"/>
      <c r="BB12" s="474"/>
      <c r="BC12" s="474"/>
      <c r="BD12" s="474"/>
      <c r="BE12" s="476"/>
      <c r="BF12" s="651" t="s">
        <v>168</v>
      </c>
      <c r="BG12" s="651" t="s">
        <v>168</v>
      </c>
      <c r="BH12" s="651" t="s">
        <v>168</v>
      </c>
      <c r="BI12" s="652" t="s">
        <v>168</v>
      </c>
      <c r="BJ12" s="214"/>
      <c r="BK12" s="214"/>
      <c r="BL12" s="1231"/>
      <c r="BM12" s="470"/>
      <c r="BN12" s="381"/>
      <c r="BO12" s="381"/>
      <c r="BR12" s="381"/>
      <c r="BS12" s="381"/>
      <c r="BT12" s="381"/>
    </row>
    <row r="13" spans="1:72" ht="12.75" customHeight="1" x14ac:dyDescent="0.2">
      <c r="A13" s="162" t="s">
        <v>59</v>
      </c>
      <c r="B13" s="163"/>
      <c r="C13" s="433"/>
      <c r="D13" s="430"/>
      <c r="E13" s="389"/>
      <c r="F13" s="390"/>
      <c r="G13" s="454"/>
      <c r="H13" s="454"/>
      <c r="I13" s="430"/>
      <c r="J13" s="454"/>
      <c r="K13" s="454"/>
      <c r="L13" s="454"/>
      <c r="M13" s="430"/>
      <c r="N13" s="454"/>
      <c r="O13" s="454"/>
      <c r="P13" s="454"/>
      <c r="Q13" s="430"/>
      <c r="R13" s="454"/>
      <c r="S13" s="454"/>
      <c r="T13" s="454"/>
      <c r="U13" s="430"/>
      <c r="V13" s="433"/>
      <c r="W13" s="454"/>
      <c r="X13" s="454"/>
      <c r="Y13" s="430"/>
      <c r="Z13" s="454"/>
      <c r="AA13" s="454"/>
      <c r="AB13" s="454"/>
      <c r="AC13" s="430"/>
      <c r="AD13" s="454"/>
      <c r="AE13" s="454"/>
      <c r="AF13" s="454"/>
      <c r="AG13" s="430"/>
      <c r="AH13" s="454"/>
      <c r="AI13" s="454"/>
      <c r="AJ13" s="454"/>
      <c r="AK13" s="430"/>
      <c r="AL13" s="433"/>
      <c r="AM13" s="454"/>
      <c r="AN13" s="454"/>
      <c r="AO13" s="428"/>
      <c r="AP13" s="468"/>
      <c r="AQ13" s="1277"/>
      <c r="AR13" s="1277"/>
      <c r="AS13" s="1277"/>
      <c r="AT13" s="478"/>
      <c r="AU13" s="454"/>
      <c r="AV13" s="454"/>
      <c r="AW13" s="454"/>
      <c r="AX13" s="430"/>
      <c r="AY13" s="454"/>
      <c r="AZ13" s="478"/>
      <c r="BA13" s="478"/>
      <c r="BB13" s="478"/>
      <c r="BC13" s="478"/>
      <c r="BD13" s="478"/>
      <c r="BE13" s="478"/>
      <c r="BF13" s="478"/>
      <c r="BG13" s="478"/>
      <c r="BH13" s="433"/>
      <c r="BI13" s="478"/>
      <c r="BJ13" s="1278"/>
      <c r="BK13" s="1278"/>
      <c r="BL13" s="1279"/>
      <c r="BM13" s="470"/>
      <c r="BN13" s="381"/>
      <c r="BO13" s="381"/>
      <c r="BR13" s="381"/>
    </row>
    <row r="14" spans="1:72" ht="12.75" customHeight="1" x14ac:dyDescent="0.2">
      <c r="A14" s="161"/>
      <c r="B14" s="658" t="s">
        <v>181</v>
      </c>
      <c r="C14" s="172">
        <v>-759</v>
      </c>
      <c r="D14" s="256">
        <v>-2.1277192195559541E-2</v>
      </c>
      <c r="E14" s="130"/>
      <c r="F14" s="397">
        <v>34913</v>
      </c>
      <c r="G14" s="451">
        <v>35040</v>
      </c>
      <c r="H14" s="451">
        <v>34039</v>
      </c>
      <c r="I14" s="497">
        <v>34367</v>
      </c>
      <c r="J14" s="451">
        <v>35672</v>
      </c>
      <c r="K14" s="451">
        <v>29965</v>
      </c>
      <c r="L14" s="451">
        <v>29786</v>
      </c>
      <c r="M14" s="497">
        <v>30128</v>
      </c>
      <c r="N14" s="451">
        <v>33220</v>
      </c>
      <c r="O14" s="451">
        <v>27018</v>
      </c>
      <c r="P14" s="451">
        <v>25830</v>
      </c>
      <c r="Q14" s="497">
        <v>26978</v>
      </c>
      <c r="R14" s="451">
        <v>26706</v>
      </c>
      <c r="S14" s="451">
        <v>24792</v>
      </c>
      <c r="T14" s="451">
        <v>20672</v>
      </c>
      <c r="U14" s="497">
        <v>19587</v>
      </c>
      <c r="V14" s="656">
        <v>1987</v>
      </c>
      <c r="W14" s="1303"/>
      <c r="X14" s="1303"/>
      <c r="Y14" s="1304"/>
      <c r="Z14" s="1303"/>
      <c r="AA14" s="1303"/>
      <c r="AB14" s="1303"/>
      <c r="AC14" s="1304"/>
      <c r="AD14" s="451">
        <v>0</v>
      </c>
      <c r="AE14" s="479"/>
      <c r="AF14" s="479"/>
      <c r="AG14" s="480"/>
      <c r="AH14" s="479"/>
      <c r="AI14" s="479"/>
      <c r="AJ14" s="479"/>
      <c r="AK14" s="480"/>
      <c r="AL14" s="516"/>
      <c r="AM14" s="481"/>
      <c r="AN14" s="481"/>
      <c r="AO14" s="485"/>
      <c r="AP14" s="483"/>
      <c r="AQ14" s="482"/>
      <c r="AR14" s="482"/>
      <c r="AS14" s="482"/>
      <c r="AT14" s="478"/>
      <c r="AU14" s="484">
        <v>138359</v>
      </c>
      <c r="AV14" s="485">
        <v>125551</v>
      </c>
      <c r="AW14" s="225">
        <v>12808</v>
      </c>
      <c r="AX14" s="577">
        <v>0.10201432087358922</v>
      </c>
      <c r="AY14" s="438"/>
      <c r="AZ14" s="1150">
        <v>138359</v>
      </c>
      <c r="BA14" s="1150">
        <v>125551</v>
      </c>
      <c r="BB14" s="1150">
        <v>113046</v>
      </c>
      <c r="BC14" s="655">
        <v>91757</v>
      </c>
      <c r="BD14" s="655">
        <v>1987</v>
      </c>
      <c r="BE14" s="1305"/>
      <c r="BF14" s="1305"/>
      <c r="BG14" s="1305"/>
      <c r="BH14" s="1305"/>
      <c r="BI14" s="655"/>
      <c r="BJ14" s="1280"/>
      <c r="BK14" s="1280"/>
      <c r="BL14" s="1280"/>
      <c r="BM14" s="454"/>
      <c r="BO14" s="381"/>
      <c r="BR14" s="381"/>
    </row>
    <row r="15" spans="1:72" ht="12.75" customHeight="1" x14ac:dyDescent="0.2">
      <c r="A15" s="163"/>
      <c r="B15" s="161"/>
      <c r="C15" s="434">
        <v>-759</v>
      </c>
      <c r="D15" s="435">
        <v>-2.1277192195559541E-2</v>
      </c>
      <c r="E15" s="130"/>
      <c r="F15" s="396">
        <v>34913</v>
      </c>
      <c r="G15" s="488">
        <v>35040</v>
      </c>
      <c r="H15" s="488">
        <v>34039</v>
      </c>
      <c r="I15" s="490">
        <v>34367</v>
      </c>
      <c r="J15" s="488">
        <v>35672</v>
      </c>
      <c r="K15" s="488">
        <v>29965</v>
      </c>
      <c r="L15" s="488">
        <v>29786</v>
      </c>
      <c r="M15" s="490">
        <v>30128</v>
      </c>
      <c r="N15" s="488">
        <v>33220</v>
      </c>
      <c r="O15" s="488">
        <v>27018</v>
      </c>
      <c r="P15" s="488">
        <v>25830</v>
      </c>
      <c r="Q15" s="490">
        <v>26978</v>
      </c>
      <c r="R15" s="488">
        <v>26706</v>
      </c>
      <c r="S15" s="488">
        <v>24792</v>
      </c>
      <c r="T15" s="488">
        <v>20672</v>
      </c>
      <c r="U15" s="490">
        <v>19587</v>
      </c>
      <c r="V15" s="1281">
        <v>1987</v>
      </c>
      <c r="W15" s="1306"/>
      <c r="X15" s="1306"/>
      <c r="Y15" s="1307"/>
      <c r="Z15" s="1308"/>
      <c r="AA15" s="1309"/>
      <c r="AB15" s="1309"/>
      <c r="AC15" s="1309"/>
      <c r="AD15" s="488">
        <v>54990</v>
      </c>
      <c r="AE15" s="488">
        <v>51733</v>
      </c>
      <c r="AF15" s="488">
        <v>40138</v>
      </c>
      <c r="AG15" s="490">
        <v>40185</v>
      </c>
      <c r="AH15" s="488">
        <v>37255</v>
      </c>
      <c r="AI15" s="488">
        <v>33532</v>
      </c>
      <c r="AJ15" s="488">
        <v>43844</v>
      </c>
      <c r="AK15" s="490">
        <v>57853</v>
      </c>
      <c r="AL15" s="663">
        <v>54463</v>
      </c>
      <c r="AM15" s="519">
        <v>61166</v>
      </c>
      <c r="AN15" s="519">
        <v>57415</v>
      </c>
      <c r="AO15" s="519">
        <v>76083</v>
      </c>
      <c r="AP15" s="495">
        <v>75876</v>
      </c>
      <c r="AQ15" s="490">
        <v>68831</v>
      </c>
      <c r="AR15" s="490">
        <v>55626</v>
      </c>
      <c r="AS15" s="490">
        <v>72286</v>
      </c>
      <c r="AT15" s="478"/>
      <c r="AU15" s="488">
        <v>138359</v>
      </c>
      <c r="AV15" s="1282">
        <v>125551</v>
      </c>
      <c r="AW15" s="488">
        <v>12808</v>
      </c>
      <c r="AX15" s="435">
        <v>0.10201432087358922</v>
      </c>
      <c r="AY15" s="438"/>
      <c r="AZ15" s="665">
        <v>138359</v>
      </c>
      <c r="BA15" s="665">
        <v>125551</v>
      </c>
      <c r="BB15" s="665">
        <v>113046</v>
      </c>
      <c r="BC15" s="665">
        <v>91757</v>
      </c>
      <c r="BD15" s="665">
        <v>1987</v>
      </c>
      <c r="BE15" s="1310"/>
      <c r="BF15" s="1310"/>
      <c r="BG15" s="1310"/>
      <c r="BH15" s="1310"/>
      <c r="BI15" s="665">
        <v>272619</v>
      </c>
      <c r="BJ15" s="1283">
        <v>225194</v>
      </c>
      <c r="BK15" s="1283">
        <v>178176</v>
      </c>
      <c r="BL15" s="1283">
        <v>175983</v>
      </c>
      <c r="BM15" s="454"/>
      <c r="BO15" s="381"/>
      <c r="BR15" s="381"/>
    </row>
    <row r="16" spans="1:72" ht="12.75" customHeight="1" x14ac:dyDescent="0.2">
      <c r="A16" s="162" t="s">
        <v>5</v>
      </c>
      <c r="B16" s="161"/>
      <c r="C16" s="172"/>
      <c r="D16" s="256"/>
      <c r="E16" s="130"/>
      <c r="F16" s="392"/>
      <c r="G16" s="479"/>
      <c r="H16" s="479"/>
      <c r="I16" s="480"/>
      <c r="J16" s="479"/>
      <c r="K16" s="479"/>
      <c r="L16" s="479"/>
      <c r="M16" s="480"/>
      <c r="N16" s="479"/>
      <c r="O16" s="479"/>
      <c r="P16" s="479"/>
      <c r="Q16" s="480"/>
      <c r="R16" s="479"/>
      <c r="S16" s="479"/>
      <c r="T16" s="479"/>
      <c r="U16" s="480"/>
      <c r="V16" s="656"/>
      <c r="W16" s="1311"/>
      <c r="X16" s="1311"/>
      <c r="Y16" s="1312"/>
      <c r="Z16" s="1311"/>
      <c r="AA16" s="1311"/>
      <c r="AB16" s="1311"/>
      <c r="AC16" s="1312"/>
      <c r="AD16" s="479"/>
      <c r="AE16" s="479"/>
      <c r="AF16" s="479"/>
      <c r="AG16" s="480"/>
      <c r="AH16" s="479"/>
      <c r="AI16" s="479"/>
      <c r="AJ16" s="479"/>
      <c r="AK16" s="480"/>
      <c r="AL16" s="441"/>
      <c r="AM16" s="527"/>
      <c r="AN16" s="527"/>
      <c r="AO16" s="527"/>
      <c r="AP16" s="486"/>
      <c r="AQ16" s="480"/>
      <c r="AR16" s="480"/>
      <c r="AS16" s="480"/>
      <c r="AT16" s="478"/>
      <c r="AU16" s="484"/>
      <c r="AV16" s="485"/>
      <c r="AW16" s="225"/>
      <c r="AX16" s="256"/>
      <c r="AY16" s="438"/>
      <c r="AZ16" s="717"/>
      <c r="BA16" s="717"/>
      <c r="BB16" s="717"/>
      <c r="BC16" s="717"/>
      <c r="BD16" s="717"/>
      <c r="BE16" s="1313"/>
      <c r="BF16" s="1313"/>
      <c r="BG16" s="1313"/>
      <c r="BH16" s="1305"/>
      <c r="BI16" s="655"/>
      <c r="BJ16" s="1280"/>
      <c r="BK16" s="1280"/>
      <c r="BL16" s="1280"/>
      <c r="BM16" s="454"/>
      <c r="BO16" s="381"/>
      <c r="BR16" s="381"/>
    </row>
    <row r="17" spans="1:70" ht="12.75" customHeight="1" x14ac:dyDescent="0.2">
      <c r="A17" s="162"/>
      <c r="B17" s="161" t="s">
        <v>215</v>
      </c>
      <c r="C17" s="172">
        <v>224</v>
      </c>
      <c r="D17" s="256">
        <v>1.7504102524029071E-2</v>
      </c>
      <c r="E17" s="130"/>
      <c r="F17" s="392">
        <v>13021</v>
      </c>
      <c r="G17" s="479">
        <v>12009</v>
      </c>
      <c r="H17" s="479">
        <v>11536</v>
      </c>
      <c r="I17" s="480">
        <v>12006</v>
      </c>
      <c r="J17" s="479">
        <v>12797</v>
      </c>
      <c r="K17" s="479">
        <v>10473</v>
      </c>
      <c r="L17" s="479">
        <v>10397</v>
      </c>
      <c r="M17" s="480">
        <v>10506</v>
      </c>
      <c r="N17" s="479">
        <v>11009</v>
      </c>
      <c r="O17" s="479">
        <v>9317</v>
      </c>
      <c r="P17" s="479">
        <v>8787</v>
      </c>
      <c r="Q17" s="480">
        <v>9406</v>
      </c>
      <c r="R17" s="479">
        <v>9197</v>
      </c>
      <c r="S17" s="479">
        <v>9305</v>
      </c>
      <c r="T17" s="479">
        <v>7682</v>
      </c>
      <c r="U17" s="480">
        <v>7353</v>
      </c>
      <c r="V17" s="656">
        <v>683</v>
      </c>
      <c r="W17" s="1311"/>
      <c r="X17" s="1311"/>
      <c r="Y17" s="1312"/>
      <c r="Z17" s="1311"/>
      <c r="AA17" s="1311"/>
      <c r="AB17" s="1311"/>
      <c r="AC17" s="1314"/>
      <c r="AD17" s="479"/>
      <c r="AE17" s="479"/>
      <c r="AF17" s="479"/>
      <c r="AG17" s="480"/>
      <c r="AH17" s="479"/>
      <c r="AI17" s="479"/>
      <c r="AJ17" s="479"/>
      <c r="AK17" s="480"/>
      <c r="AL17" s="441"/>
      <c r="AM17" s="527"/>
      <c r="AN17" s="527"/>
      <c r="AO17" s="527"/>
      <c r="AP17" s="486"/>
      <c r="AQ17" s="480"/>
      <c r="AR17" s="480"/>
      <c r="AS17" s="480"/>
      <c r="AT17" s="478"/>
      <c r="AU17" s="484">
        <v>48572</v>
      </c>
      <c r="AV17" s="485">
        <v>44173</v>
      </c>
      <c r="AW17" s="225">
        <v>4399</v>
      </c>
      <c r="AX17" s="256">
        <v>9.9585719783578205E-2</v>
      </c>
      <c r="AY17" s="438"/>
      <c r="AZ17" s="1150">
        <v>48572</v>
      </c>
      <c r="BA17" s="1150">
        <v>44173</v>
      </c>
      <c r="BB17" s="1150">
        <v>38519</v>
      </c>
      <c r="BC17" s="655">
        <v>33537</v>
      </c>
      <c r="BD17" s="655">
        <v>683</v>
      </c>
      <c r="BE17" s="1313"/>
      <c r="BF17" s="1313"/>
      <c r="BG17" s="1313"/>
      <c r="BH17" s="1305"/>
      <c r="BI17" s="655"/>
      <c r="BJ17" s="1280"/>
      <c r="BK17" s="1280"/>
      <c r="BL17" s="1280"/>
      <c r="BM17" s="454"/>
      <c r="BO17" s="381"/>
      <c r="BR17" s="381"/>
    </row>
    <row r="18" spans="1:70" ht="12.75" customHeight="1" x14ac:dyDescent="0.2">
      <c r="A18" s="162"/>
      <c r="B18" s="161" t="s">
        <v>216</v>
      </c>
      <c r="C18" s="436">
        <v>38</v>
      </c>
      <c r="D18" s="437">
        <v>0.10497237569060773</v>
      </c>
      <c r="E18" s="130"/>
      <c r="F18" s="400">
        <v>400</v>
      </c>
      <c r="G18" s="502">
        <v>415</v>
      </c>
      <c r="H18" s="502">
        <v>399</v>
      </c>
      <c r="I18" s="503">
        <v>360</v>
      </c>
      <c r="J18" s="502">
        <v>362</v>
      </c>
      <c r="K18" s="502">
        <v>289</v>
      </c>
      <c r="L18" s="502">
        <v>274</v>
      </c>
      <c r="M18" s="503">
        <v>309</v>
      </c>
      <c r="N18" s="502">
        <v>393</v>
      </c>
      <c r="O18" s="502">
        <v>301</v>
      </c>
      <c r="P18" s="502">
        <v>345</v>
      </c>
      <c r="Q18" s="503">
        <v>581</v>
      </c>
      <c r="R18" s="502">
        <v>73</v>
      </c>
      <c r="S18" s="502">
        <v>374</v>
      </c>
      <c r="T18" s="502">
        <v>409</v>
      </c>
      <c r="U18" s="503">
        <v>387</v>
      </c>
      <c r="V18" s="662">
        <v>284</v>
      </c>
      <c r="W18" s="1315"/>
      <c r="X18" s="1315"/>
      <c r="Y18" s="1316"/>
      <c r="Z18" s="1315"/>
      <c r="AA18" s="1315"/>
      <c r="AB18" s="1315"/>
      <c r="AC18" s="1314"/>
      <c r="AD18" s="479"/>
      <c r="AE18" s="479"/>
      <c r="AF18" s="479"/>
      <c r="AG18" s="480"/>
      <c r="AH18" s="479"/>
      <c r="AI18" s="479"/>
      <c r="AJ18" s="479"/>
      <c r="AK18" s="480"/>
      <c r="AL18" s="441"/>
      <c r="AM18" s="527"/>
      <c r="AN18" s="527"/>
      <c r="AO18" s="527"/>
      <c r="AP18" s="486"/>
      <c r="AQ18" s="480"/>
      <c r="AR18" s="480"/>
      <c r="AS18" s="480"/>
      <c r="AT18" s="478"/>
      <c r="AU18" s="507">
        <v>1574</v>
      </c>
      <c r="AV18" s="508">
        <v>1234</v>
      </c>
      <c r="AW18" s="580">
        <v>340</v>
      </c>
      <c r="AX18" s="437">
        <v>0.27552674230145868</v>
      </c>
      <c r="AY18" s="438"/>
      <c r="AZ18" s="1284">
        <v>1574</v>
      </c>
      <c r="BA18" s="1284">
        <v>1234</v>
      </c>
      <c r="BB18" s="1284">
        <v>1620</v>
      </c>
      <c r="BC18" s="659">
        <v>1243</v>
      </c>
      <c r="BD18" s="659">
        <v>284</v>
      </c>
      <c r="BE18" s="1317"/>
      <c r="BF18" s="1317"/>
      <c r="BG18" s="1317"/>
      <c r="BH18" s="1318"/>
      <c r="BI18" s="655"/>
      <c r="BJ18" s="1280"/>
      <c r="BK18" s="1280"/>
      <c r="BL18" s="1280"/>
      <c r="BM18" s="454"/>
      <c r="BO18" s="381"/>
      <c r="BR18" s="381"/>
    </row>
    <row r="19" spans="1:70" ht="12.75" customHeight="1" x14ac:dyDescent="0.2">
      <c r="A19" s="163"/>
      <c r="B19" s="438" t="s">
        <v>146</v>
      </c>
      <c r="C19" s="172">
        <v>262</v>
      </c>
      <c r="D19" s="256">
        <v>1.9910327532487272E-2</v>
      </c>
      <c r="E19" s="130"/>
      <c r="F19" s="392">
        <v>13421</v>
      </c>
      <c r="G19" s="479">
        <v>12424</v>
      </c>
      <c r="H19" s="479">
        <v>11935</v>
      </c>
      <c r="I19" s="480">
        <v>12366</v>
      </c>
      <c r="J19" s="479">
        <v>13159</v>
      </c>
      <c r="K19" s="479">
        <v>10762</v>
      </c>
      <c r="L19" s="479">
        <v>10671</v>
      </c>
      <c r="M19" s="480">
        <v>10815</v>
      </c>
      <c r="N19" s="479">
        <v>11402</v>
      </c>
      <c r="O19" s="479">
        <v>9618</v>
      </c>
      <c r="P19" s="479">
        <v>9132</v>
      </c>
      <c r="Q19" s="480">
        <v>9987</v>
      </c>
      <c r="R19" s="479">
        <v>9270</v>
      </c>
      <c r="S19" s="479">
        <v>9679</v>
      </c>
      <c r="T19" s="479">
        <v>8091</v>
      </c>
      <c r="U19" s="480">
        <v>7740</v>
      </c>
      <c r="V19" s="656">
        <v>967</v>
      </c>
      <c r="W19" s="1303"/>
      <c r="X19" s="1303"/>
      <c r="Y19" s="1319"/>
      <c r="Z19" s="1303"/>
      <c r="AA19" s="1303"/>
      <c r="AB19" s="1303"/>
      <c r="AC19" s="1303"/>
      <c r="AD19" s="479">
        <v>26203</v>
      </c>
      <c r="AE19" s="479">
        <v>24376</v>
      </c>
      <c r="AF19" s="479">
        <v>19368</v>
      </c>
      <c r="AG19" s="480">
        <v>18643</v>
      </c>
      <c r="AH19" s="479">
        <v>13122</v>
      </c>
      <c r="AI19" s="479">
        <v>14195</v>
      </c>
      <c r="AJ19" s="479">
        <v>20116</v>
      </c>
      <c r="AK19" s="480">
        <v>26950</v>
      </c>
      <c r="AL19" s="441">
        <v>24166</v>
      </c>
      <c r="AM19" s="527">
        <v>28443</v>
      </c>
      <c r="AN19" s="527">
        <v>25351</v>
      </c>
      <c r="AO19" s="527">
        <v>37680</v>
      </c>
      <c r="AP19" s="486">
        <v>36567</v>
      </c>
      <c r="AQ19" s="480">
        <v>31848</v>
      </c>
      <c r="AR19" s="480">
        <v>24885</v>
      </c>
      <c r="AS19" s="480">
        <v>33368</v>
      </c>
      <c r="AT19" s="478"/>
      <c r="AU19" s="484">
        <v>50146</v>
      </c>
      <c r="AV19" s="484">
        <v>45407</v>
      </c>
      <c r="AW19" s="225">
        <v>4739</v>
      </c>
      <c r="AX19" s="256">
        <v>0.10436716805778845</v>
      </c>
      <c r="AY19" s="438"/>
      <c r="AZ19" s="655">
        <v>50146</v>
      </c>
      <c r="BA19" s="655">
        <v>45407</v>
      </c>
      <c r="BB19" s="655">
        <v>40139</v>
      </c>
      <c r="BC19" s="655">
        <v>34780</v>
      </c>
      <c r="BD19" s="655">
        <v>967</v>
      </c>
      <c r="BE19" s="1305"/>
      <c r="BF19" s="1305"/>
      <c r="BG19" s="1305"/>
      <c r="BH19" s="1305"/>
      <c r="BI19" s="655">
        <v>126668</v>
      </c>
      <c r="BJ19" s="1280">
        <v>105283</v>
      </c>
      <c r="BK19" s="1280">
        <v>84396</v>
      </c>
      <c r="BL19" s="1280">
        <v>82758</v>
      </c>
      <c r="BM19" s="454"/>
      <c r="BO19" s="381"/>
      <c r="BR19" s="381"/>
    </row>
    <row r="20" spans="1:70" ht="12.75" customHeight="1" x14ac:dyDescent="0.2">
      <c r="A20" s="163"/>
      <c r="B20" s="658" t="s">
        <v>64</v>
      </c>
      <c r="C20" s="172">
        <v>1221</v>
      </c>
      <c r="D20" s="256">
        <v>0.26089743589743591</v>
      </c>
      <c r="E20" s="130"/>
      <c r="F20" s="392">
        <v>5901</v>
      </c>
      <c r="G20" s="479">
        <v>5988</v>
      </c>
      <c r="H20" s="479">
        <v>6023</v>
      </c>
      <c r="I20" s="480">
        <v>5542</v>
      </c>
      <c r="J20" s="479">
        <v>4680</v>
      </c>
      <c r="K20" s="479">
        <v>4725</v>
      </c>
      <c r="L20" s="479">
        <v>4567</v>
      </c>
      <c r="M20" s="480">
        <v>4601</v>
      </c>
      <c r="N20" s="479">
        <v>4614</v>
      </c>
      <c r="O20" s="479">
        <v>3477</v>
      </c>
      <c r="P20" s="479">
        <v>3559</v>
      </c>
      <c r="Q20" s="480">
        <v>3006</v>
      </c>
      <c r="R20" s="479">
        <v>2306</v>
      </c>
      <c r="S20" s="479">
        <v>2596</v>
      </c>
      <c r="T20" s="479">
        <v>2281</v>
      </c>
      <c r="U20" s="480">
        <v>2552</v>
      </c>
      <c r="V20" s="656">
        <v>178</v>
      </c>
      <c r="W20" s="1303"/>
      <c r="X20" s="1303"/>
      <c r="Y20" s="1319"/>
      <c r="Z20" s="1303"/>
      <c r="AA20" s="1303"/>
      <c r="AB20" s="1303"/>
      <c r="AC20" s="1303"/>
      <c r="AD20" s="479">
        <v>5573</v>
      </c>
      <c r="AE20" s="479">
        <v>4015</v>
      </c>
      <c r="AF20" s="479">
        <v>4360</v>
      </c>
      <c r="AG20" s="480">
        <v>4246</v>
      </c>
      <c r="AH20" s="479">
        <v>4505</v>
      </c>
      <c r="AI20" s="479">
        <v>3057</v>
      </c>
      <c r="AJ20" s="479">
        <v>3477</v>
      </c>
      <c r="AK20" s="480">
        <v>3781</v>
      </c>
      <c r="AL20" s="441">
        <v>4683</v>
      </c>
      <c r="AM20" s="527">
        <v>3272</v>
      </c>
      <c r="AN20" s="527">
        <v>3510</v>
      </c>
      <c r="AO20" s="527">
        <v>4049</v>
      </c>
      <c r="AP20" s="486">
        <v>4303</v>
      </c>
      <c r="AQ20" s="480">
        <v>3039</v>
      </c>
      <c r="AR20" s="480">
        <v>2854</v>
      </c>
      <c r="AS20" s="480">
        <v>3430</v>
      </c>
      <c r="AT20" s="478"/>
      <c r="AU20" s="484">
        <v>23454</v>
      </c>
      <c r="AV20" s="485">
        <v>18573</v>
      </c>
      <c r="AW20" s="225">
        <v>4881</v>
      </c>
      <c r="AX20" s="256">
        <v>0.26280083992892911</v>
      </c>
      <c r="AY20" s="438"/>
      <c r="AZ20" s="1150">
        <v>23454</v>
      </c>
      <c r="BA20" s="1150">
        <v>18573</v>
      </c>
      <c r="BB20" s="1150">
        <v>14656</v>
      </c>
      <c r="BC20" s="655">
        <v>9735</v>
      </c>
      <c r="BD20" s="655">
        <v>178</v>
      </c>
      <c r="BE20" s="1305"/>
      <c r="BF20" s="1305"/>
      <c r="BG20" s="1305"/>
      <c r="BH20" s="1305"/>
      <c r="BI20" s="655">
        <v>13626</v>
      </c>
      <c r="BJ20" s="1280">
        <v>13053</v>
      </c>
      <c r="BK20" s="1280">
        <v>11158</v>
      </c>
      <c r="BL20" s="1280">
        <v>10157</v>
      </c>
      <c r="BM20" s="454"/>
      <c r="BO20" s="381"/>
      <c r="BR20" s="381"/>
    </row>
    <row r="21" spans="1:70" ht="12.75" customHeight="1" x14ac:dyDescent="0.2">
      <c r="A21" s="163"/>
      <c r="B21" s="658" t="s">
        <v>65</v>
      </c>
      <c r="C21" s="172">
        <v>321</v>
      </c>
      <c r="D21" s="256">
        <v>0.28997289972899731</v>
      </c>
      <c r="E21" s="130"/>
      <c r="F21" s="392">
        <v>1428</v>
      </c>
      <c r="G21" s="479">
        <v>1245</v>
      </c>
      <c r="H21" s="479">
        <v>1372</v>
      </c>
      <c r="I21" s="480">
        <v>1188</v>
      </c>
      <c r="J21" s="479">
        <v>1107</v>
      </c>
      <c r="K21" s="479">
        <v>1024</v>
      </c>
      <c r="L21" s="479">
        <v>1098</v>
      </c>
      <c r="M21" s="480">
        <v>976</v>
      </c>
      <c r="N21" s="479">
        <v>1113</v>
      </c>
      <c r="O21" s="479">
        <v>949</v>
      </c>
      <c r="P21" s="479">
        <v>813</v>
      </c>
      <c r="Q21" s="480">
        <v>1007</v>
      </c>
      <c r="R21" s="479">
        <v>1284</v>
      </c>
      <c r="S21" s="479">
        <v>1292</v>
      </c>
      <c r="T21" s="479">
        <v>958</v>
      </c>
      <c r="U21" s="480">
        <v>823</v>
      </c>
      <c r="V21" s="656">
        <v>87</v>
      </c>
      <c r="W21" s="1303"/>
      <c r="X21" s="1303"/>
      <c r="Y21" s="1319"/>
      <c r="Z21" s="1303"/>
      <c r="AA21" s="1303"/>
      <c r="AB21" s="1303"/>
      <c r="AC21" s="1303"/>
      <c r="AD21" s="479">
        <v>2320</v>
      </c>
      <c r="AE21" s="479">
        <v>1910</v>
      </c>
      <c r="AF21" s="479">
        <v>2120</v>
      </c>
      <c r="AG21" s="480">
        <v>2156</v>
      </c>
      <c r="AH21" s="479">
        <v>1697</v>
      </c>
      <c r="AI21" s="479">
        <v>1856</v>
      </c>
      <c r="AJ21" s="479">
        <v>1606</v>
      </c>
      <c r="AK21" s="480">
        <v>1849</v>
      </c>
      <c r="AL21" s="441">
        <v>1694</v>
      </c>
      <c r="AM21" s="527">
        <v>2331</v>
      </c>
      <c r="AN21" s="527">
        <v>2158</v>
      </c>
      <c r="AO21" s="527">
        <v>2399</v>
      </c>
      <c r="AP21" s="486">
        <v>2477</v>
      </c>
      <c r="AQ21" s="480">
        <v>2338</v>
      </c>
      <c r="AR21" s="480">
        <v>2276</v>
      </c>
      <c r="AS21" s="480">
        <v>3066</v>
      </c>
      <c r="AT21" s="478"/>
      <c r="AU21" s="484">
        <v>5233</v>
      </c>
      <c r="AV21" s="485">
        <v>4205</v>
      </c>
      <c r="AW21" s="225">
        <v>1028</v>
      </c>
      <c r="AX21" s="256">
        <v>0.24447086801426873</v>
      </c>
      <c r="AY21" s="438"/>
      <c r="AZ21" s="1150">
        <v>5233</v>
      </c>
      <c r="BA21" s="1150">
        <v>4205</v>
      </c>
      <c r="BB21" s="1150">
        <v>3882</v>
      </c>
      <c r="BC21" s="655">
        <v>4357</v>
      </c>
      <c r="BD21" s="655">
        <v>87</v>
      </c>
      <c r="BE21" s="1305"/>
      <c r="BF21" s="1305"/>
      <c r="BG21" s="1305"/>
      <c r="BH21" s="1305"/>
      <c r="BI21" s="655">
        <v>10157</v>
      </c>
      <c r="BJ21" s="1280">
        <v>9013</v>
      </c>
      <c r="BK21" s="1280">
        <v>8802</v>
      </c>
      <c r="BL21" s="1280">
        <v>1308</v>
      </c>
      <c r="BM21" s="454"/>
      <c r="BO21" s="381"/>
      <c r="BR21" s="381"/>
    </row>
    <row r="22" spans="1:70" ht="12.75" customHeight="1" x14ac:dyDescent="0.2">
      <c r="A22" s="163"/>
      <c r="B22" s="658" t="s">
        <v>66</v>
      </c>
      <c r="C22" s="172">
        <v>-373</v>
      </c>
      <c r="D22" s="256">
        <v>-0.21229368241320432</v>
      </c>
      <c r="E22" s="130"/>
      <c r="F22" s="392">
        <v>1384</v>
      </c>
      <c r="G22" s="479">
        <v>1336</v>
      </c>
      <c r="H22" s="479">
        <v>1045</v>
      </c>
      <c r="I22" s="480">
        <v>1179</v>
      </c>
      <c r="J22" s="479">
        <v>1757</v>
      </c>
      <c r="K22" s="479">
        <v>1324</v>
      </c>
      <c r="L22" s="479">
        <v>1321</v>
      </c>
      <c r="M22" s="480">
        <v>1336</v>
      </c>
      <c r="N22" s="479">
        <v>1255</v>
      </c>
      <c r="O22" s="479">
        <v>878</v>
      </c>
      <c r="P22" s="479">
        <v>830</v>
      </c>
      <c r="Q22" s="480">
        <v>837</v>
      </c>
      <c r="R22" s="479">
        <v>591</v>
      </c>
      <c r="S22" s="479">
        <v>550</v>
      </c>
      <c r="T22" s="479">
        <v>749</v>
      </c>
      <c r="U22" s="480">
        <v>848</v>
      </c>
      <c r="V22" s="656">
        <v>42</v>
      </c>
      <c r="W22" s="1303"/>
      <c r="X22" s="1303"/>
      <c r="Y22" s="1319"/>
      <c r="Z22" s="1303"/>
      <c r="AA22" s="1303"/>
      <c r="AB22" s="1303"/>
      <c r="AC22" s="1303"/>
      <c r="AD22" s="479">
        <v>2016</v>
      </c>
      <c r="AE22" s="479">
        <v>2074</v>
      </c>
      <c r="AF22" s="479">
        <v>2075</v>
      </c>
      <c r="AG22" s="480">
        <v>1951</v>
      </c>
      <c r="AH22" s="479">
        <v>1822</v>
      </c>
      <c r="AI22" s="479">
        <v>1632</v>
      </c>
      <c r="AJ22" s="479">
        <v>1702</v>
      </c>
      <c r="AK22" s="480">
        <v>1632</v>
      </c>
      <c r="AL22" s="441">
        <v>1630</v>
      </c>
      <c r="AM22" s="527">
        <v>1605</v>
      </c>
      <c r="AN22" s="527">
        <v>1605</v>
      </c>
      <c r="AO22" s="527">
        <v>1535</v>
      </c>
      <c r="AP22" s="486">
        <v>1555</v>
      </c>
      <c r="AQ22" s="480">
        <v>1528</v>
      </c>
      <c r="AR22" s="480">
        <v>1534</v>
      </c>
      <c r="AS22" s="480">
        <v>1536</v>
      </c>
      <c r="AT22" s="478"/>
      <c r="AU22" s="484">
        <v>4944</v>
      </c>
      <c r="AV22" s="485">
        <v>5738</v>
      </c>
      <c r="AW22" s="225">
        <v>-794</v>
      </c>
      <c r="AX22" s="256">
        <v>-0.13837574067619379</v>
      </c>
      <c r="AY22" s="438"/>
      <c r="AZ22" s="1150">
        <v>4944</v>
      </c>
      <c r="BA22" s="1150">
        <v>5738</v>
      </c>
      <c r="BB22" s="1150">
        <v>3800</v>
      </c>
      <c r="BC22" s="655">
        <v>2738</v>
      </c>
      <c r="BD22" s="655">
        <v>42</v>
      </c>
      <c r="BE22" s="1305"/>
      <c r="BF22" s="1305"/>
      <c r="BG22" s="1305"/>
      <c r="BH22" s="1305"/>
      <c r="BI22" s="655">
        <v>6153</v>
      </c>
      <c r="BJ22" s="1280">
        <v>5464</v>
      </c>
      <c r="BK22" s="1280">
        <v>4653</v>
      </c>
      <c r="BL22" s="1280">
        <v>4742</v>
      </c>
      <c r="BM22" s="454"/>
      <c r="BO22" s="381"/>
      <c r="BR22" s="381"/>
    </row>
    <row r="23" spans="1:70" ht="12.75" customHeight="1" x14ac:dyDescent="0.2">
      <c r="A23" s="163"/>
      <c r="B23" s="658" t="s">
        <v>67</v>
      </c>
      <c r="C23" s="172">
        <v>170</v>
      </c>
      <c r="D23" s="256">
        <v>8.771929824561403E-2</v>
      </c>
      <c r="E23" s="130"/>
      <c r="F23" s="392">
        <v>2108</v>
      </c>
      <c r="G23" s="479">
        <v>2114</v>
      </c>
      <c r="H23" s="479">
        <v>2111</v>
      </c>
      <c r="I23" s="480">
        <v>2241</v>
      </c>
      <c r="J23" s="479">
        <v>1938</v>
      </c>
      <c r="K23" s="479">
        <v>1772</v>
      </c>
      <c r="L23" s="479">
        <v>1850</v>
      </c>
      <c r="M23" s="480">
        <v>1680</v>
      </c>
      <c r="N23" s="479">
        <v>1710</v>
      </c>
      <c r="O23" s="479">
        <v>1796</v>
      </c>
      <c r="P23" s="479">
        <v>1706</v>
      </c>
      <c r="Q23" s="480">
        <v>1470</v>
      </c>
      <c r="R23" s="479">
        <v>1659</v>
      </c>
      <c r="S23" s="479">
        <v>1426</v>
      </c>
      <c r="T23" s="479">
        <v>1229</v>
      </c>
      <c r="U23" s="480">
        <v>1455</v>
      </c>
      <c r="V23" s="656">
        <v>117</v>
      </c>
      <c r="W23" s="1303"/>
      <c r="X23" s="1303"/>
      <c r="Y23" s="1319"/>
      <c r="Z23" s="1303"/>
      <c r="AA23" s="1303"/>
      <c r="AB23" s="1303"/>
      <c r="AC23" s="1303"/>
      <c r="AD23" s="479">
        <v>1426</v>
      </c>
      <c r="AE23" s="479">
        <v>1660</v>
      </c>
      <c r="AF23" s="479">
        <v>1494</v>
      </c>
      <c r="AG23" s="480">
        <v>1536</v>
      </c>
      <c r="AH23" s="479">
        <v>1630</v>
      </c>
      <c r="AI23" s="479">
        <v>1590</v>
      </c>
      <c r="AJ23" s="479">
        <v>1556</v>
      </c>
      <c r="AK23" s="480">
        <v>1639</v>
      </c>
      <c r="AL23" s="441">
        <v>1596</v>
      </c>
      <c r="AM23" s="527">
        <v>1544</v>
      </c>
      <c r="AN23" s="527">
        <v>1573</v>
      </c>
      <c r="AO23" s="527">
        <v>1670</v>
      </c>
      <c r="AP23" s="486">
        <v>1639</v>
      </c>
      <c r="AQ23" s="480">
        <v>1526</v>
      </c>
      <c r="AR23" s="480">
        <v>1571</v>
      </c>
      <c r="AS23" s="480">
        <v>1602</v>
      </c>
      <c r="AT23" s="478"/>
      <c r="AU23" s="484">
        <v>8574</v>
      </c>
      <c r="AV23" s="485">
        <v>7240</v>
      </c>
      <c r="AW23" s="225">
        <v>1334</v>
      </c>
      <c r="AX23" s="256">
        <v>0.18425414364640885</v>
      </c>
      <c r="AY23" s="438"/>
      <c r="AZ23" s="1150">
        <v>8574</v>
      </c>
      <c r="BA23" s="1150">
        <v>7240</v>
      </c>
      <c r="BB23" s="1150">
        <v>6682</v>
      </c>
      <c r="BC23" s="655">
        <v>5769</v>
      </c>
      <c r="BD23" s="655">
        <v>117</v>
      </c>
      <c r="BE23" s="1305"/>
      <c r="BF23" s="1305"/>
      <c r="BG23" s="1305"/>
      <c r="BH23" s="1305"/>
      <c r="BI23" s="655">
        <v>6338</v>
      </c>
      <c r="BJ23" s="1280">
        <v>6066</v>
      </c>
      <c r="BK23" s="1280">
        <v>5819</v>
      </c>
      <c r="BL23" s="1280">
        <v>5491</v>
      </c>
      <c r="BM23" s="454"/>
      <c r="BO23" s="381"/>
      <c r="BR23" s="381"/>
    </row>
    <row r="24" spans="1:70" ht="12.75" customHeight="1" x14ac:dyDescent="0.2">
      <c r="A24" s="163"/>
      <c r="B24" s="658" t="s">
        <v>62</v>
      </c>
      <c r="C24" s="172">
        <v>18</v>
      </c>
      <c r="D24" s="256">
        <v>0.36</v>
      </c>
      <c r="E24" s="130"/>
      <c r="F24" s="392">
        <v>68</v>
      </c>
      <c r="G24" s="479">
        <v>1</v>
      </c>
      <c r="H24" s="479">
        <v>25</v>
      </c>
      <c r="I24" s="480">
        <v>33</v>
      </c>
      <c r="J24" s="479">
        <v>50</v>
      </c>
      <c r="K24" s="479">
        <v>91</v>
      </c>
      <c r="L24" s="479">
        <v>143</v>
      </c>
      <c r="M24" s="480">
        <v>123</v>
      </c>
      <c r="N24" s="479">
        <v>88</v>
      </c>
      <c r="O24" s="479">
        <v>89</v>
      </c>
      <c r="P24" s="479">
        <v>78</v>
      </c>
      <c r="Q24" s="480">
        <v>96</v>
      </c>
      <c r="R24" s="479">
        <v>12</v>
      </c>
      <c r="S24" s="479">
        <v>42</v>
      </c>
      <c r="T24" s="479">
        <v>9</v>
      </c>
      <c r="U24" s="480">
        <v>37</v>
      </c>
      <c r="V24" s="656">
        <v>1</v>
      </c>
      <c r="W24" s="1303"/>
      <c r="X24" s="1303"/>
      <c r="Y24" s="1319"/>
      <c r="Z24" s="1303"/>
      <c r="AA24" s="1303"/>
      <c r="AB24" s="1303"/>
      <c r="AC24" s="1303"/>
      <c r="AD24" s="479">
        <v>44</v>
      </c>
      <c r="AE24" s="479">
        <v>51</v>
      </c>
      <c r="AF24" s="479">
        <v>104</v>
      </c>
      <c r="AG24" s="480">
        <v>243</v>
      </c>
      <c r="AH24" s="479">
        <v>671</v>
      </c>
      <c r="AI24" s="479">
        <v>1758</v>
      </c>
      <c r="AJ24" s="479">
        <v>2459</v>
      </c>
      <c r="AK24" s="480">
        <v>2915</v>
      </c>
      <c r="AL24" s="441">
        <v>4124</v>
      </c>
      <c r="AM24" s="527">
        <v>5305</v>
      </c>
      <c r="AN24" s="527">
        <v>5435</v>
      </c>
      <c r="AO24" s="527">
        <v>5060</v>
      </c>
      <c r="AP24" s="486">
        <v>4659</v>
      </c>
      <c r="AQ24" s="480">
        <v>4412</v>
      </c>
      <c r="AR24" s="480">
        <v>4434</v>
      </c>
      <c r="AS24" s="480">
        <v>4246</v>
      </c>
      <c r="AT24" s="478"/>
      <c r="AU24" s="484">
        <v>127</v>
      </c>
      <c r="AV24" s="485">
        <v>407</v>
      </c>
      <c r="AW24" s="225">
        <v>-280</v>
      </c>
      <c r="AX24" s="256">
        <v>-0.68796068796068799</v>
      </c>
      <c r="AY24" s="438"/>
      <c r="AZ24" s="1150">
        <v>127</v>
      </c>
      <c r="BA24" s="1150">
        <v>407</v>
      </c>
      <c r="BB24" s="1150">
        <v>351</v>
      </c>
      <c r="BC24" s="655">
        <v>100</v>
      </c>
      <c r="BD24" s="655">
        <v>1</v>
      </c>
      <c r="BE24" s="1305"/>
      <c r="BF24" s="1305"/>
      <c r="BG24" s="1305"/>
      <c r="BH24" s="1305"/>
      <c r="BI24" s="655">
        <v>17751</v>
      </c>
      <c r="BJ24" s="1280">
        <v>7194</v>
      </c>
      <c r="BK24" s="1280">
        <v>3711</v>
      </c>
      <c r="BL24" s="1280">
        <v>0</v>
      </c>
      <c r="BM24" s="454"/>
      <c r="BO24" s="381"/>
      <c r="BR24" s="381"/>
    </row>
    <row r="25" spans="1:70" ht="12.75" customHeight="1" x14ac:dyDescent="0.2">
      <c r="A25" s="163"/>
      <c r="B25" s="658" t="s">
        <v>86</v>
      </c>
      <c r="C25" s="172">
        <v>69</v>
      </c>
      <c r="D25" s="256">
        <v>1.9591141396933562E-2</v>
      </c>
      <c r="E25" s="130"/>
      <c r="F25" s="392">
        <v>3591</v>
      </c>
      <c r="G25" s="479">
        <v>3107</v>
      </c>
      <c r="H25" s="479">
        <v>2830</v>
      </c>
      <c r="I25" s="480">
        <v>2865</v>
      </c>
      <c r="J25" s="479">
        <v>3522</v>
      </c>
      <c r="K25" s="479">
        <v>3072</v>
      </c>
      <c r="L25" s="479">
        <v>3158</v>
      </c>
      <c r="M25" s="480">
        <v>2856</v>
      </c>
      <c r="N25" s="479">
        <v>2827</v>
      </c>
      <c r="O25" s="479">
        <v>3071</v>
      </c>
      <c r="P25" s="479">
        <v>2746</v>
      </c>
      <c r="Q25" s="480">
        <v>2718</v>
      </c>
      <c r="R25" s="479">
        <v>2479</v>
      </c>
      <c r="S25" s="479">
        <v>2872</v>
      </c>
      <c r="T25" s="479">
        <v>2484</v>
      </c>
      <c r="U25" s="480">
        <v>2628</v>
      </c>
      <c r="V25" s="656">
        <v>244</v>
      </c>
      <c r="W25" s="1303"/>
      <c r="X25" s="1303"/>
      <c r="Y25" s="1319"/>
      <c r="Z25" s="1303"/>
      <c r="AA25" s="1303"/>
      <c r="AB25" s="1303"/>
      <c r="AC25" s="1303"/>
      <c r="AD25" s="479">
        <v>6030</v>
      </c>
      <c r="AE25" s="479">
        <v>4108</v>
      </c>
      <c r="AF25" s="479">
        <v>2461</v>
      </c>
      <c r="AG25" s="480">
        <v>3886</v>
      </c>
      <c r="AH25" s="479">
        <v>2268</v>
      </c>
      <c r="AI25" s="479">
        <v>7826</v>
      </c>
      <c r="AJ25" s="479">
        <v>3206</v>
      </c>
      <c r="AK25" s="480">
        <v>3942</v>
      </c>
      <c r="AL25" s="441">
        <v>3477</v>
      </c>
      <c r="AM25" s="527">
        <v>3587</v>
      </c>
      <c r="AN25" s="527">
        <v>2594</v>
      </c>
      <c r="AO25" s="527">
        <v>2953</v>
      </c>
      <c r="AP25" s="486">
        <v>2341</v>
      </c>
      <c r="AQ25" s="480">
        <v>3444</v>
      </c>
      <c r="AR25" s="480">
        <v>1855</v>
      </c>
      <c r="AS25" s="480">
        <v>6038</v>
      </c>
      <c r="AT25" s="478"/>
      <c r="AU25" s="484">
        <v>12393</v>
      </c>
      <c r="AV25" s="485">
        <v>12608</v>
      </c>
      <c r="AW25" s="225">
        <v>-215</v>
      </c>
      <c r="AX25" s="256">
        <v>-1.705266497461929E-2</v>
      </c>
      <c r="AY25" s="438"/>
      <c r="AZ25" s="1150">
        <v>12393</v>
      </c>
      <c r="BA25" s="1150">
        <v>12608</v>
      </c>
      <c r="BB25" s="1150">
        <v>11362</v>
      </c>
      <c r="BC25" s="655">
        <v>10463</v>
      </c>
      <c r="BD25" s="655">
        <v>244</v>
      </c>
      <c r="BE25" s="1305"/>
      <c r="BF25" s="1305"/>
      <c r="BG25" s="1305"/>
      <c r="BH25" s="1305"/>
      <c r="BI25" s="655">
        <v>13678</v>
      </c>
      <c r="BJ25" s="1280">
        <v>12162</v>
      </c>
      <c r="BK25" s="1280">
        <v>5080</v>
      </c>
      <c r="BL25" s="1280">
        <v>9626</v>
      </c>
      <c r="BM25" s="454"/>
      <c r="BO25" s="381"/>
      <c r="BP25" s="381"/>
      <c r="BQ25" s="381"/>
      <c r="BR25" s="381"/>
    </row>
    <row r="26" spans="1:70" ht="12.75" customHeight="1" x14ac:dyDescent="0.2">
      <c r="A26" s="163"/>
      <c r="B26" s="658" t="s">
        <v>69</v>
      </c>
      <c r="C26" s="172">
        <v>258</v>
      </c>
      <c r="D26" s="256">
        <v>0.12848605577689243</v>
      </c>
      <c r="E26" s="130"/>
      <c r="F26" s="392">
        <v>2266</v>
      </c>
      <c r="G26" s="479">
        <v>2394</v>
      </c>
      <c r="H26" s="479">
        <v>2341</v>
      </c>
      <c r="I26" s="480">
        <v>2165</v>
      </c>
      <c r="J26" s="479">
        <v>2008</v>
      </c>
      <c r="K26" s="479">
        <v>1864</v>
      </c>
      <c r="L26" s="479">
        <v>2420</v>
      </c>
      <c r="M26" s="480">
        <v>2404</v>
      </c>
      <c r="N26" s="479">
        <v>2447</v>
      </c>
      <c r="O26" s="479">
        <v>2117</v>
      </c>
      <c r="P26" s="479">
        <v>1907</v>
      </c>
      <c r="Q26" s="480">
        <v>2036</v>
      </c>
      <c r="R26" s="479">
        <v>1742</v>
      </c>
      <c r="S26" s="479">
        <v>1812</v>
      </c>
      <c r="T26" s="479">
        <v>1688</v>
      </c>
      <c r="U26" s="480">
        <v>1477</v>
      </c>
      <c r="V26" s="656">
        <v>13</v>
      </c>
      <c r="W26" s="1303"/>
      <c r="X26" s="1303"/>
      <c r="Y26" s="1319"/>
      <c r="Z26" s="1303"/>
      <c r="AA26" s="1303"/>
      <c r="AB26" s="1303"/>
      <c r="AC26" s="1303"/>
      <c r="AD26" s="479">
        <v>649</v>
      </c>
      <c r="AE26" s="479">
        <v>637</v>
      </c>
      <c r="AF26" s="479">
        <v>618</v>
      </c>
      <c r="AG26" s="480">
        <v>602</v>
      </c>
      <c r="AH26" s="479">
        <v>655</v>
      </c>
      <c r="AI26" s="479">
        <v>463</v>
      </c>
      <c r="AJ26" s="479">
        <v>411</v>
      </c>
      <c r="AK26" s="480">
        <v>409</v>
      </c>
      <c r="AL26" s="441">
        <v>436</v>
      </c>
      <c r="AM26" s="527">
        <v>495</v>
      </c>
      <c r="AN26" s="527">
        <v>472</v>
      </c>
      <c r="AO26" s="527">
        <v>430</v>
      </c>
      <c r="AP26" s="486">
        <v>438</v>
      </c>
      <c r="AQ26" s="480">
        <v>380</v>
      </c>
      <c r="AR26" s="480">
        <v>420</v>
      </c>
      <c r="AS26" s="480">
        <v>410</v>
      </c>
      <c r="AT26" s="478"/>
      <c r="AU26" s="484">
        <v>9166</v>
      </c>
      <c r="AV26" s="485">
        <v>8696</v>
      </c>
      <c r="AW26" s="225">
        <v>470</v>
      </c>
      <c r="AX26" s="256">
        <v>5.4047838086476542E-2</v>
      </c>
      <c r="AY26" s="438"/>
      <c r="AZ26" s="1150">
        <v>9166</v>
      </c>
      <c r="BA26" s="1150">
        <v>8696</v>
      </c>
      <c r="BB26" s="1150">
        <v>8507</v>
      </c>
      <c r="BC26" s="655">
        <v>6719</v>
      </c>
      <c r="BD26" s="655">
        <v>13</v>
      </c>
      <c r="BE26" s="1305"/>
      <c r="BF26" s="1305"/>
      <c r="BG26" s="1305"/>
      <c r="BH26" s="1305"/>
      <c r="BI26" s="655">
        <v>1648</v>
      </c>
      <c r="BJ26" s="1280">
        <v>1439</v>
      </c>
      <c r="BK26" s="1280">
        <v>1087</v>
      </c>
      <c r="BL26" s="1280">
        <v>1295</v>
      </c>
      <c r="BM26" s="454"/>
      <c r="BO26" s="381"/>
      <c r="BP26" s="381"/>
      <c r="BQ26" s="381"/>
      <c r="BR26" s="381"/>
    </row>
    <row r="27" spans="1:70" ht="12.75" customHeight="1" x14ac:dyDescent="0.2">
      <c r="A27" s="161"/>
      <c r="B27" s="658" t="s">
        <v>70</v>
      </c>
      <c r="C27" s="172">
        <v>124</v>
      </c>
      <c r="D27" s="256">
        <v>0.16</v>
      </c>
      <c r="E27" s="407"/>
      <c r="F27" s="394">
        <v>899</v>
      </c>
      <c r="G27" s="485">
        <v>853</v>
      </c>
      <c r="H27" s="485">
        <v>1306</v>
      </c>
      <c r="I27" s="482">
        <v>1248</v>
      </c>
      <c r="J27" s="485">
        <v>775</v>
      </c>
      <c r="K27" s="485">
        <v>1318</v>
      </c>
      <c r="L27" s="485">
        <v>1030</v>
      </c>
      <c r="M27" s="482">
        <v>1372</v>
      </c>
      <c r="N27" s="485">
        <v>1262</v>
      </c>
      <c r="O27" s="485">
        <v>1291</v>
      </c>
      <c r="P27" s="485">
        <v>1371</v>
      </c>
      <c r="Q27" s="482">
        <v>969</v>
      </c>
      <c r="R27" s="485">
        <v>943</v>
      </c>
      <c r="S27" s="485">
        <v>2003</v>
      </c>
      <c r="T27" s="485">
        <v>0</v>
      </c>
      <c r="U27" s="482">
        <v>0</v>
      </c>
      <c r="V27" s="451">
        <v>0</v>
      </c>
      <c r="W27" s="1303"/>
      <c r="X27" s="1303"/>
      <c r="Y27" s="1319"/>
      <c r="Z27" s="1303"/>
      <c r="AA27" s="1303"/>
      <c r="AB27" s="1303"/>
      <c r="AC27" s="1303"/>
      <c r="AD27" s="479">
        <v>2574</v>
      </c>
      <c r="AE27" s="479">
        <v>3216</v>
      </c>
      <c r="AF27" s="479">
        <v>2613</v>
      </c>
      <c r="AG27" s="480">
        <v>1905</v>
      </c>
      <c r="AH27" s="479">
        <v>2597</v>
      </c>
      <c r="AI27" s="479">
        <v>2312</v>
      </c>
      <c r="AJ27" s="479">
        <v>1378</v>
      </c>
      <c r="AK27" s="480">
        <v>1566</v>
      </c>
      <c r="AL27" s="441">
        <v>1897</v>
      </c>
      <c r="AM27" s="527">
        <v>1550</v>
      </c>
      <c r="AN27" s="527">
        <v>1341</v>
      </c>
      <c r="AO27" s="527">
        <v>1372</v>
      </c>
      <c r="AP27" s="486">
        <v>1370</v>
      </c>
      <c r="AQ27" s="480">
        <v>1663</v>
      </c>
      <c r="AR27" s="480">
        <v>1517</v>
      </c>
      <c r="AS27" s="480">
        <v>1521</v>
      </c>
      <c r="AT27" s="478"/>
      <c r="AU27" s="484">
        <v>4306</v>
      </c>
      <c r="AV27" s="485">
        <v>4495</v>
      </c>
      <c r="AW27" s="225">
        <v>-189</v>
      </c>
      <c r="AX27" s="256">
        <v>-4.2046718576195775E-2</v>
      </c>
      <c r="AY27" s="438"/>
      <c r="AZ27" s="1150">
        <v>4306</v>
      </c>
      <c r="BA27" s="1150">
        <v>4495</v>
      </c>
      <c r="BB27" s="1150">
        <v>4893</v>
      </c>
      <c r="BC27" s="260">
        <v>2946</v>
      </c>
      <c r="BD27" s="1320">
        <v>0</v>
      </c>
      <c r="BE27" s="1305"/>
      <c r="BF27" s="1305"/>
      <c r="BG27" s="1305"/>
      <c r="BH27" s="1305"/>
      <c r="BI27" s="655">
        <v>6071</v>
      </c>
      <c r="BJ27" s="1280">
        <v>4302</v>
      </c>
      <c r="BK27" s="1280">
        <v>2798</v>
      </c>
      <c r="BL27" s="1280">
        <v>3261</v>
      </c>
      <c r="BM27" s="454"/>
      <c r="BO27" s="381"/>
      <c r="BP27" s="381"/>
      <c r="BQ27" s="381"/>
      <c r="BR27" s="381"/>
    </row>
    <row r="28" spans="1:70" ht="12.75" customHeight="1" x14ac:dyDescent="0.2">
      <c r="A28" s="161"/>
      <c r="B28" s="161" t="s">
        <v>121</v>
      </c>
      <c r="C28" s="172">
        <v>0</v>
      </c>
      <c r="D28" s="256">
        <v>0</v>
      </c>
      <c r="E28" s="130"/>
      <c r="F28" s="394">
        <v>0</v>
      </c>
      <c r="G28" s="226">
        <v>0</v>
      </c>
      <c r="H28" s="226">
        <v>0</v>
      </c>
      <c r="I28" s="512">
        <v>0</v>
      </c>
      <c r="J28" s="226">
        <v>0</v>
      </c>
      <c r="K28" s="226">
        <v>0</v>
      </c>
      <c r="L28" s="226">
        <v>0</v>
      </c>
      <c r="M28" s="512">
        <v>783</v>
      </c>
      <c r="N28" s="226">
        <v>0</v>
      </c>
      <c r="O28" s="226">
        <v>0</v>
      </c>
      <c r="P28" s="226">
        <v>0</v>
      </c>
      <c r="Q28" s="512">
        <v>0</v>
      </c>
      <c r="R28" s="226">
        <v>884</v>
      </c>
      <c r="S28" s="226">
        <v>1034</v>
      </c>
      <c r="T28" s="226">
        <v>0</v>
      </c>
      <c r="U28" s="512">
        <v>0</v>
      </c>
      <c r="V28" s="451">
        <v>0</v>
      </c>
      <c r="W28" s="451"/>
      <c r="X28" s="451"/>
      <c r="Y28" s="697"/>
      <c r="Z28" s="451"/>
      <c r="AA28" s="451"/>
      <c r="AB28" s="451"/>
      <c r="AC28" s="451"/>
      <c r="AD28" s="226">
        <v>0</v>
      </c>
      <c r="AE28" s="226">
        <v>0</v>
      </c>
      <c r="AF28" s="226">
        <v>0</v>
      </c>
      <c r="AG28" s="512">
        <v>0</v>
      </c>
      <c r="AH28" s="226">
        <v>0</v>
      </c>
      <c r="AI28" s="226">
        <v>5347</v>
      </c>
      <c r="AJ28" s="226">
        <v>0</v>
      </c>
      <c r="AK28" s="256">
        <v>0</v>
      </c>
      <c r="AL28" s="455">
        <v>54200</v>
      </c>
      <c r="AM28" s="226">
        <v>0</v>
      </c>
      <c r="AN28" s="226">
        <v>0</v>
      </c>
      <c r="AO28" s="512">
        <v>0</v>
      </c>
      <c r="AP28" s="513">
        <v>0</v>
      </c>
      <c r="AQ28" s="512">
        <v>0</v>
      </c>
      <c r="AR28" s="512">
        <v>0</v>
      </c>
      <c r="AS28" s="512">
        <v>0</v>
      </c>
      <c r="AT28" s="255"/>
      <c r="AU28" s="226">
        <v>0</v>
      </c>
      <c r="AV28" s="485">
        <v>783</v>
      </c>
      <c r="AW28" s="225">
        <v>-783</v>
      </c>
      <c r="AX28" s="256">
        <v>-1</v>
      </c>
      <c r="AY28" s="438"/>
      <c r="AZ28" s="1150">
        <v>0</v>
      </c>
      <c r="BA28" s="1150">
        <v>783</v>
      </c>
      <c r="BB28" s="1150">
        <v>0</v>
      </c>
      <c r="BC28" s="673">
        <v>1918</v>
      </c>
      <c r="BD28" s="673">
        <v>0</v>
      </c>
      <c r="BE28" s="1313"/>
      <c r="BF28" s="1313"/>
      <c r="BG28" s="1305"/>
      <c r="BH28" s="1313"/>
      <c r="BI28" s="673">
        <v>0</v>
      </c>
      <c r="BJ28" s="1280">
        <v>0</v>
      </c>
      <c r="BK28" s="1280">
        <v>0</v>
      </c>
      <c r="BL28" s="1280">
        <v>0</v>
      </c>
      <c r="BM28" s="454"/>
      <c r="BO28" s="603"/>
      <c r="BP28" s="603"/>
      <c r="BQ28" s="381"/>
      <c r="BR28" s="381"/>
    </row>
    <row r="29" spans="1:70" ht="12.75" customHeight="1" x14ac:dyDescent="0.2">
      <c r="A29" s="161"/>
      <c r="B29" s="658" t="s">
        <v>126</v>
      </c>
      <c r="C29" s="172">
        <v>0</v>
      </c>
      <c r="D29" s="256">
        <v>0</v>
      </c>
      <c r="E29" s="130"/>
      <c r="F29" s="394">
        <v>0</v>
      </c>
      <c r="G29" s="226">
        <v>0</v>
      </c>
      <c r="H29" s="226">
        <v>0</v>
      </c>
      <c r="I29" s="512">
        <v>0</v>
      </c>
      <c r="J29" s="226">
        <v>0</v>
      </c>
      <c r="K29" s="226">
        <v>0</v>
      </c>
      <c r="L29" s="226">
        <v>0</v>
      </c>
      <c r="M29" s="512">
        <v>0</v>
      </c>
      <c r="N29" s="226">
        <v>0</v>
      </c>
      <c r="O29" s="226">
        <v>0</v>
      </c>
      <c r="P29" s="226">
        <v>0</v>
      </c>
      <c r="Q29" s="512">
        <v>0</v>
      </c>
      <c r="R29" s="226">
        <v>0</v>
      </c>
      <c r="S29" s="226">
        <v>431</v>
      </c>
      <c r="T29" s="226">
        <v>900</v>
      </c>
      <c r="U29" s="512">
        <v>0</v>
      </c>
      <c r="V29" s="656">
        <v>4077</v>
      </c>
      <c r="W29" s="451"/>
      <c r="X29" s="451"/>
      <c r="Y29" s="697"/>
      <c r="Z29" s="451"/>
      <c r="AA29" s="451"/>
      <c r="AB29" s="451"/>
      <c r="AC29" s="451"/>
      <c r="AD29" s="479"/>
      <c r="AE29" s="479"/>
      <c r="AF29" s="479"/>
      <c r="AG29" s="480"/>
      <c r="AH29" s="479"/>
      <c r="AI29" s="479"/>
      <c r="AJ29" s="479"/>
      <c r="AK29" s="480"/>
      <c r="AL29" s="441"/>
      <c r="AM29" s="527"/>
      <c r="AN29" s="527"/>
      <c r="AO29" s="527"/>
      <c r="AP29" s="486"/>
      <c r="AQ29" s="480"/>
      <c r="AR29" s="480"/>
      <c r="AS29" s="480"/>
      <c r="AT29" s="255"/>
      <c r="AU29" s="226">
        <v>0</v>
      </c>
      <c r="AV29" s="485">
        <v>0</v>
      </c>
      <c r="AW29" s="225">
        <v>0</v>
      </c>
      <c r="AX29" s="256">
        <v>0</v>
      </c>
      <c r="AY29" s="438"/>
      <c r="AZ29" s="1150">
        <v>0</v>
      </c>
      <c r="BA29" s="1321">
        <v>0</v>
      </c>
      <c r="BB29" s="1150">
        <v>0</v>
      </c>
      <c r="BC29" s="655">
        <v>1331</v>
      </c>
      <c r="BD29" s="655">
        <v>4077</v>
      </c>
      <c r="BE29" s="1305"/>
      <c r="BF29" s="1305"/>
      <c r="BG29" s="1305"/>
      <c r="BH29" s="1305"/>
      <c r="BI29" s="655"/>
      <c r="BJ29" s="1280"/>
      <c r="BK29" s="1280"/>
      <c r="BL29" s="1280"/>
      <c r="BM29" s="454"/>
      <c r="BO29" s="381"/>
      <c r="BP29" s="381"/>
      <c r="BQ29" s="381"/>
      <c r="BR29" s="381"/>
    </row>
    <row r="30" spans="1:70" ht="12.75" customHeight="1" x14ac:dyDescent="0.2">
      <c r="A30" s="163"/>
      <c r="C30" s="434">
        <v>2070</v>
      </c>
      <c r="D30" s="435">
        <v>7.13891571251207E-2</v>
      </c>
      <c r="E30" s="130"/>
      <c r="F30" s="396">
        <v>31066</v>
      </c>
      <c r="G30" s="488">
        <v>29462</v>
      </c>
      <c r="H30" s="488">
        <v>28988</v>
      </c>
      <c r="I30" s="490">
        <v>28827</v>
      </c>
      <c r="J30" s="488">
        <v>28996</v>
      </c>
      <c r="K30" s="488">
        <v>25952</v>
      </c>
      <c r="L30" s="488">
        <v>26258</v>
      </c>
      <c r="M30" s="490">
        <v>26946</v>
      </c>
      <c r="N30" s="488">
        <v>26718</v>
      </c>
      <c r="O30" s="488">
        <v>23286</v>
      </c>
      <c r="P30" s="488">
        <v>22142</v>
      </c>
      <c r="Q30" s="490">
        <v>22126</v>
      </c>
      <c r="R30" s="488">
        <v>21170</v>
      </c>
      <c r="S30" s="488">
        <v>23737</v>
      </c>
      <c r="T30" s="488">
        <v>18389</v>
      </c>
      <c r="U30" s="490">
        <v>17560</v>
      </c>
      <c r="V30" s="1281">
        <v>5726</v>
      </c>
      <c r="W30" s="1322"/>
      <c r="X30" s="1322"/>
      <c r="Y30" s="535"/>
      <c r="Z30" s="1322"/>
      <c r="AA30" s="1322"/>
      <c r="AB30" s="1322"/>
      <c r="AC30" s="535"/>
      <c r="AD30" s="488">
        <v>46835</v>
      </c>
      <c r="AE30" s="488">
        <v>42047</v>
      </c>
      <c r="AF30" s="488">
        <v>35213</v>
      </c>
      <c r="AG30" s="490">
        <v>35168</v>
      </c>
      <c r="AH30" s="488">
        <v>28967</v>
      </c>
      <c r="AI30" s="488">
        <v>40216</v>
      </c>
      <c r="AJ30" s="488">
        <v>35911</v>
      </c>
      <c r="AK30" s="490">
        <v>44683</v>
      </c>
      <c r="AL30" s="663">
        <v>98603</v>
      </c>
      <c r="AM30" s="519">
        <v>48132</v>
      </c>
      <c r="AN30" s="519">
        <v>44039</v>
      </c>
      <c r="AO30" s="519">
        <v>57148</v>
      </c>
      <c r="AP30" s="495">
        <v>55349</v>
      </c>
      <c r="AQ30" s="490">
        <v>50178</v>
      </c>
      <c r="AR30" s="490">
        <v>41346</v>
      </c>
      <c r="AS30" s="490">
        <v>55217</v>
      </c>
      <c r="AT30" s="255"/>
      <c r="AU30" s="488">
        <v>118343</v>
      </c>
      <c r="AV30" s="1282">
        <v>108152</v>
      </c>
      <c r="AW30" s="664">
        <v>10191</v>
      </c>
      <c r="AX30" s="435">
        <v>9.4228493231747909E-2</v>
      </c>
      <c r="AY30" s="430"/>
      <c r="AZ30" s="488">
        <v>118343</v>
      </c>
      <c r="BA30" s="495">
        <v>108152</v>
      </c>
      <c r="BB30" s="490">
        <v>94272</v>
      </c>
      <c r="BC30" s="490">
        <v>80856</v>
      </c>
      <c r="BD30" s="490">
        <v>5726</v>
      </c>
      <c r="BE30" s="1307"/>
      <c r="BF30" s="1323"/>
      <c r="BG30" s="1310"/>
      <c r="BH30" s="1310"/>
      <c r="BI30" s="665">
        <v>202090</v>
      </c>
      <c r="BJ30" s="1283">
        <v>163976</v>
      </c>
      <c r="BK30" s="1283">
        <v>127504</v>
      </c>
      <c r="BL30" s="1283">
        <v>118638</v>
      </c>
      <c r="BM30" s="454"/>
      <c r="BO30" s="381"/>
      <c r="BP30" s="381"/>
      <c r="BQ30" s="381"/>
      <c r="BR30" s="381"/>
    </row>
    <row r="31" spans="1:70" s="413" customFormat="1" ht="13.5" thickBot="1" x14ac:dyDescent="0.25">
      <c r="A31" s="1528" t="s">
        <v>149</v>
      </c>
      <c r="B31" s="1529"/>
      <c r="C31" s="172">
        <v>-2829</v>
      </c>
      <c r="D31" s="435">
        <v>-0.4237567405632115</v>
      </c>
      <c r="E31" s="130"/>
      <c r="F31" s="412">
        <v>3847</v>
      </c>
      <c r="G31" s="527">
        <v>5578</v>
      </c>
      <c r="H31" s="527">
        <v>5051</v>
      </c>
      <c r="I31" s="661">
        <v>5540</v>
      </c>
      <c r="J31" s="527">
        <v>6676</v>
      </c>
      <c r="K31" s="527">
        <v>4013</v>
      </c>
      <c r="L31" s="527">
        <v>3528</v>
      </c>
      <c r="M31" s="661">
        <v>3182</v>
      </c>
      <c r="N31" s="527">
        <v>6502</v>
      </c>
      <c r="O31" s="527">
        <v>3732</v>
      </c>
      <c r="P31" s="527">
        <v>3688</v>
      </c>
      <c r="Q31" s="661">
        <v>4852</v>
      </c>
      <c r="R31" s="527">
        <v>5536</v>
      </c>
      <c r="S31" s="526">
        <v>1055</v>
      </c>
      <c r="T31" s="526">
        <v>2283</v>
      </c>
      <c r="U31" s="1195">
        <v>2027</v>
      </c>
      <c r="V31" s="440">
        <v>-3739</v>
      </c>
      <c r="W31" s="534"/>
      <c r="X31" s="534"/>
      <c r="Y31" s="535"/>
      <c r="Z31" s="534"/>
      <c r="AA31" s="534"/>
      <c r="AB31" s="534"/>
      <c r="AC31" s="535"/>
      <c r="AD31" s="527">
        <v>8155</v>
      </c>
      <c r="AE31" s="660">
        <v>9686</v>
      </c>
      <c r="AF31" s="527">
        <v>4925</v>
      </c>
      <c r="AG31" s="661">
        <v>5017</v>
      </c>
      <c r="AH31" s="660">
        <v>8288</v>
      </c>
      <c r="AI31" s="660">
        <v>-6684</v>
      </c>
      <c r="AJ31" s="660">
        <v>7933</v>
      </c>
      <c r="AK31" s="661">
        <v>13170</v>
      </c>
      <c r="AL31" s="738">
        <v>-44140</v>
      </c>
      <c r="AM31" s="490">
        <v>13034</v>
      </c>
      <c r="AN31" s="490">
        <v>13376</v>
      </c>
      <c r="AO31" s="519">
        <v>18935</v>
      </c>
      <c r="AP31" s="519">
        <v>20527</v>
      </c>
      <c r="AQ31" s="519">
        <v>18653</v>
      </c>
      <c r="AR31" s="519">
        <v>14280</v>
      </c>
      <c r="AS31" s="519">
        <v>17069</v>
      </c>
      <c r="AT31" s="255"/>
      <c r="AU31" s="519">
        <v>20016</v>
      </c>
      <c r="AV31" s="225">
        <v>17399</v>
      </c>
      <c r="AW31" s="1140">
        <v>2617</v>
      </c>
      <c r="AX31" s="435">
        <v>0.15041094315765274</v>
      </c>
      <c r="AY31" s="430"/>
      <c r="AZ31" s="1482">
        <v>20016</v>
      </c>
      <c r="BA31" s="495">
        <v>17399</v>
      </c>
      <c r="BB31" s="495">
        <v>18774</v>
      </c>
      <c r="BC31" s="495">
        <v>10901</v>
      </c>
      <c r="BD31" s="524">
        <v>-3739</v>
      </c>
      <c r="BE31" s="1324"/>
      <c r="BF31" s="1310"/>
      <c r="BG31" s="1325"/>
      <c r="BH31" s="1326"/>
      <c r="BI31" s="687">
        <v>70529</v>
      </c>
      <c r="BJ31" s="574">
        <v>61218</v>
      </c>
      <c r="BK31" s="574">
        <v>50672</v>
      </c>
      <c r="BL31" s="1286">
        <v>57345</v>
      </c>
      <c r="BM31" s="454"/>
      <c r="BO31" s="609"/>
      <c r="BP31" s="609"/>
      <c r="BQ31" s="609"/>
      <c r="BR31" s="609"/>
    </row>
    <row r="32" spans="1:70" s="413" customFormat="1" ht="15" customHeight="1" thickTop="1" x14ac:dyDescent="0.2">
      <c r="A32" s="1442"/>
      <c r="B32" s="630" t="s">
        <v>234</v>
      </c>
      <c r="C32" s="434">
        <v>-707</v>
      </c>
      <c r="D32" s="437">
        <v>-0.67720306513409967</v>
      </c>
      <c r="E32" s="130"/>
      <c r="F32" s="610">
        <v>337</v>
      </c>
      <c r="G32" s="695">
        <v>622</v>
      </c>
      <c r="H32" s="695">
        <v>634</v>
      </c>
      <c r="I32" s="689">
        <v>597</v>
      </c>
      <c r="J32" s="695">
        <v>1044</v>
      </c>
      <c r="K32" s="695">
        <v>936</v>
      </c>
      <c r="L32" s="695">
        <v>1105</v>
      </c>
      <c r="M32" s="689">
        <v>1115</v>
      </c>
      <c r="N32" s="695">
        <v>2359</v>
      </c>
      <c r="O32" s="695">
        <v>2175</v>
      </c>
      <c r="P32" s="695">
        <v>1880</v>
      </c>
      <c r="Q32" s="689">
        <v>1633</v>
      </c>
      <c r="R32" s="1140">
        <v>1769</v>
      </c>
      <c r="S32" s="683">
        <v>1743</v>
      </c>
      <c r="T32" s="683">
        <v>2014</v>
      </c>
      <c r="U32" s="689">
        <v>1210</v>
      </c>
      <c r="V32" s="683">
        <v>0</v>
      </c>
      <c r="W32" s="1329"/>
      <c r="X32" s="1329"/>
      <c r="Y32" s="1330"/>
      <c r="Z32" s="705"/>
      <c r="AA32" s="686"/>
      <c r="AB32" s="686"/>
      <c r="AC32" s="686"/>
      <c r="AD32" s="695"/>
      <c r="AE32" s="695"/>
      <c r="AF32" s="695"/>
      <c r="AG32" s="687"/>
      <c r="AH32" s="711"/>
      <c r="AI32" s="711"/>
      <c r="AJ32" s="711"/>
      <c r="AK32" s="702"/>
      <c r="AL32" s="1288"/>
      <c r="AM32" s="699"/>
      <c r="AN32" s="699"/>
      <c r="AO32" s="698"/>
      <c r="AP32" s="698"/>
      <c r="AQ32" s="698"/>
      <c r="AR32" s="698"/>
      <c r="AS32" s="698"/>
      <c r="AT32" s="1287"/>
      <c r="AU32" s="514">
        <v>2190</v>
      </c>
      <c r="AV32" s="695">
        <v>4200</v>
      </c>
      <c r="AW32" s="1140">
        <v>-2010</v>
      </c>
      <c r="AX32" s="435">
        <v>-0.47857142857142859</v>
      </c>
      <c r="AY32" s="1327"/>
      <c r="AZ32" s="1150">
        <v>2190</v>
      </c>
      <c r="BA32" s="1331">
        <v>4200</v>
      </c>
      <c r="BB32" s="1330">
        <v>8047</v>
      </c>
      <c r="BC32" s="1330">
        <v>6736</v>
      </c>
      <c r="BD32" s="689">
        <v>0</v>
      </c>
      <c r="BE32" s="1323"/>
      <c r="BF32" s="1310"/>
      <c r="BG32" s="1332"/>
      <c r="BH32" s="1328"/>
      <c r="BI32" s="702"/>
      <c r="BJ32" s="703"/>
      <c r="BK32" s="703"/>
      <c r="BL32" s="439"/>
      <c r="BM32" s="454"/>
      <c r="BO32" s="609"/>
      <c r="BP32" s="609"/>
      <c r="BQ32" s="609"/>
      <c r="BR32" s="609"/>
    </row>
    <row r="33" spans="1:70" s="413" customFormat="1" ht="13.5" thickBot="1" x14ac:dyDescent="0.25">
      <c r="A33" s="442" t="s">
        <v>71</v>
      </c>
      <c r="B33" s="162"/>
      <c r="C33" s="1296">
        <v>-2122</v>
      </c>
      <c r="D33" s="1297">
        <v>-0.37677556818181818</v>
      </c>
      <c r="E33" s="130"/>
      <c r="F33" s="616">
        <v>3510</v>
      </c>
      <c r="G33" s="720">
        <v>4956</v>
      </c>
      <c r="H33" s="720">
        <v>4417</v>
      </c>
      <c r="I33" s="1333">
        <v>4943</v>
      </c>
      <c r="J33" s="720">
        <v>5632</v>
      </c>
      <c r="K33" s="720">
        <v>3077</v>
      </c>
      <c r="L33" s="720">
        <v>2423</v>
      </c>
      <c r="M33" s="1333">
        <v>2067</v>
      </c>
      <c r="N33" s="720">
        <v>4143</v>
      </c>
      <c r="O33" s="720">
        <v>1557</v>
      </c>
      <c r="P33" s="720">
        <v>1808</v>
      </c>
      <c r="Q33" s="1333">
        <v>3219</v>
      </c>
      <c r="R33" s="1334">
        <v>3767</v>
      </c>
      <c r="S33" s="1335">
        <v>-688</v>
      </c>
      <c r="T33" s="1335">
        <v>269</v>
      </c>
      <c r="U33" s="1336">
        <v>817</v>
      </c>
      <c r="V33" s="1337">
        <v>-3739</v>
      </c>
      <c r="W33" s="1335"/>
      <c r="X33" s="1335"/>
      <c r="Y33" s="1336"/>
      <c r="Z33" s="718"/>
      <c r="AA33" s="718"/>
      <c r="AB33" s="718"/>
      <c r="AC33" s="722"/>
      <c r="AD33" s="720">
        <v>-1070</v>
      </c>
      <c r="AE33" s="720">
        <v>-87</v>
      </c>
      <c r="AF33" s="720">
        <v>-3294</v>
      </c>
      <c r="AG33" s="721">
        <v>-3548</v>
      </c>
      <c r="AH33" s="723" t="s">
        <v>122</v>
      </c>
      <c r="AI33" s="723" t="s">
        <v>122</v>
      </c>
      <c r="AJ33" s="723" t="s">
        <v>122</v>
      </c>
      <c r="AK33" s="724" t="s">
        <v>122</v>
      </c>
      <c r="AL33" s="1289" t="s">
        <v>122</v>
      </c>
      <c r="AM33" s="699"/>
      <c r="AN33" s="699"/>
      <c r="AO33" s="698"/>
      <c r="AP33" s="698"/>
      <c r="AQ33" s="698"/>
      <c r="AR33" s="698"/>
      <c r="AS33" s="698"/>
      <c r="AT33" s="1287"/>
      <c r="AU33" s="720">
        <v>17826</v>
      </c>
      <c r="AV33" s="720">
        <v>13199</v>
      </c>
      <c r="AW33" s="693">
        <v>4627</v>
      </c>
      <c r="AX33" s="1297">
        <v>0.35055686036820971</v>
      </c>
      <c r="AY33" s="1327"/>
      <c r="AZ33" s="720">
        <v>17826</v>
      </c>
      <c r="BA33" s="1338">
        <v>13199</v>
      </c>
      <c r="BB33" s="1333">
        <v>10727</v>
      </c>
      <c r="BC33" s="1333">
        <v>4165</v>
      </c>
      <c r="BD33" s="1336">
        <v>-3739</v>
      </c>
      <c r="BE33" s="1339"/>
      <c r="BF33" s="1340"/>
      <c r="BG33" s="1341"/>
      <c r="BH33" s="1342"/>
      <c r="BI33" s="724" t="s">
        <v>122</v>
      </c>
      <c r="BJ33" s="728" t="s">
        <v>122</v>
      </c>
      <c r="BK33" s="728" t="s">
        <v>122</v>
      </c>
      <c r="BL33" s="439"/>
      <c r="BM33" s="454"/>
      <c r="BO33" s="609"/>
      <c r="BP33" s="609"/>
      <c r="BQ33" s="609"/>
      <c r="BR33" s="609"/>
    </row>
    <row r="34" spans="1:70" ht="12.75" customHeight="1" thickTop="1" x14ac:dyDescent="0.2">
      <c r="A34" s="447"/>
      <c r="B34" s="447"/>
      <c r="C34" s="225"/>
      <c r="D34" s="167"/>
      <c r="E34" s="390"/>
      <c r="F34" s="390"/>
      <c r="G34" s="161"/>
      <c r="H34" s="161"/>
      <c r="I34" s="161"/>
      <c r="J34" s="161"/>
      <c r="K34" s="161"/>
      <c r="L34" s="161"/>
      <c r="M34" s="161"/>
      <c r="N34" s="167"/>
      <c r="O34" s="167"/>
      <c r="P34" s="167"/>
      <c r="Q34" s="161"/>
      <c r="R34" s="167"/>
      <c r="S34" s="167"/>
      <c r="T34" s="167"/>
      <c r="U34" s="161"/>
      <c r="V34" s="167"/>
      <c r="W34" s="167"/>
      <c r="X34" s="167"/>
      <c r="Y34" s="161"/>
      <c r="Z34" s="167"/>
      <c r="AA34" s="167"/>
      <c r="AB34" s="167"/>
      <c r="AC34" s="161"/>
      <c r="AD34" s="167"/>
      <c r="AE34" s="167"/>
      <c r="AF34" s="167"/>
      <c r="AG34" s="161"/>
      <c r="AH34" s="167"/>
      <c r="AI34" s="167"/>
      <c r="AJ34" s="167"/>
      <c r="AK34" s="161"/>
      <c r="AL34" s="447"/>
      <c r="AM34" s="447"/>
      <c r="AN34" s="447"/>
      <c r="AO34" s="527"/>
      <c r="AP34" s="527"/>
      <c r="AQ34" s="527"/>
      <c r="AR34" s="527"/>
      <c r="AS34" s="527"/>
      <c r="AT34" s="161"/>
      <c r="AU34" s="161"/>
      <c r="AV34" s="454"/>
      <c r="AW34" s="225"/>
      <c r="AX34" s="167"/>
      <c r="AY34" s="454"/>
      <c r="AZ34" s="454"/>
      <c r="BA34" s="454"/>
      <c r="BB34" s="454"/>
      <c r="BC34" s="454"/>
      <c r="BD34" s="454"/>
      <c r="BE34" s="454"/>
      <c r="BF34" s="454"/>
      <c r="BG34" s="454"/>
      <c r="BH34" s="225"/>
      <c r="BI34" s="225"/>
      <c r="BJ34" s="439"/>
      <c r="BK34" s="439"/>
      <c r="BL34" s="439"/>
      <c r="BM34" s="454"/>
      <c r="BO34" s="381"/>
      <c r="BR34" s="381"/>
    </row>
    <row r="35" spans="1:70" ht="13.5" customHeight="1" x14ac:dyDescent="0.2">
      <c r="A35" s="450" t="s">
        <v>254</v>
      </c>
      <c r="B35" s="447"/>
      <c r="C35" s="1227">
        <v>6.199999999999994</v>
      </c>
      <c r="D35" s="167"/>
      <c r="E35" s="132"/>
      <c r="F35" s="132">
        <v>0.70799999999999996</v>
      </c>
      <c r="G35" s="257">
        <v>0.71</v>
      </c>
      <c r="H35" s="257">
        <v>0.7</v>
      </c>
      <c r="I35" s="257">
        <v>0.68700000000000006</v>
      </c>
      <c r="J35" s="257">
        <v>0.64600000000000002</v>
      </c>
      <c r="K35" s="257">
        <v>0.69099999999999995</v>
      </c>
      <c r="L35" s="257">
        <v>0.68500000000000005</v>
      </c>
      <c r="M35" s="257">
        <v>0.66600000000000004</v>
      </c>
      <c r="N35" s="257">
        <v>0.60699999999999998</v>
      </c>
      <c r="O35" s="257">
        <v>0.63600000000000001</v>
      </c>
      <c r="P35" s="257">
        <v>0.625</v>
      </c>
      <c r="Q35" s="257">
        <v>0.56200000000000006</v>
      </c>
      <c r="R35" s="257">
        <v>0.57899999999999996</v>
      </c>
      <c r="S35" s="257">
        <v>0.628</v>
      </c>
      <c r="T35" s="257">
        <v>0.61899999999999999</v>
      </c>
      <c r="U35" s="257">
        <v>0.623</v>
      </c>
      <c r="V35" s="257">
        <v>0.55500000000000005</v>
      </c>
      <c r="W35" s="451"/>
      <c r="X35" s="451"/>
      <c r="Y35" s="451"/>
      <c r="Z35" s="451"/>
      <c r="AA35" s="451"/>
      <c r="AB35" s="451"/>
      <c r="AC35" s="451"/>
      <c r="AD35" s="257">
        <v>0.11445717403164211</v>
      </c>
      <c r="AE35" s="257">
        <v>0.11710126998240968</v>
      </c>
      <c r="AF35" s="257">
        <v>0.15167671533210425</v>
      </c>
      <c r="AG35" s="257">
        <v>0.1384596242378997</v>
      </c>
      <c r="AH35" s="257">
        <v>0.14532277546638034</v>
      </c>
      <c r="AI35" s="257">
        <v>0.18445067398306095</v>
      </c>
      <c r="AJ35" s="257">
        <v>0.19284280631329259</v>
      </c>
      <c r="AK35" s="257">
        <v>0.157</v>
      </c>
      <c r="AL35" s="257">
        <v>0.16300000000000001</v>
      </c>
      <c r="AM35" s="257">
        <v>0.153</v>
      </c>
      <c r="AN35" s="257">
        <v>0.16</v>
      </c>
      <c r="AO35" s="257">
        <v>0.12</v>
      </c>
      <c r="AP35" s="257">
        <v>0.11600000000000001</v>
      </c>
      <c r="AQ35" s="257">
        <v>0.121</v>
      </c>
      <c r="AR35" s="257">
        <v>0.14299999999999999</v>
      </c>
      <c r="AS35" s="257">
        <v>0.104</v>
      </c>
      <c r="AT35" s="161"/>
      <c r="AU35" s="1450">
        <v>0.69899999999999995</v>
      </c>
      <c r="AV35" s="1450">
        <v>0.68100000000000005</v>
      </c>
      <c r="AW35" s="1227">
        <v>2.9999999999999916</v>
      </c>
      <c r="AX35" s="167"/>
      <c r="AY35" s="161"/>
      <c r="AZ35" s="257">
        <v>0.70099999999999996</v>
      </c>
      <c r="BA35" s="257">
        <v>0.67100000000000004</v>
      </c>
      <c r="BB35" s="257">
        <v>0.60599999999999998</v>
      </c>
      <c r="BC35" s="257">
        <v>0.61099999999999999</v>
      </c>
      <c r="BD35" s="257">
        <v>0.55500000000000005</v>
      </c>
      <c r="BE35" s="1343"/>
      <c r="BF35" s="1343"/>
      <c r="BG35" s="1343"/>
      <c r="BH35" s="1343"/>
      <c r="BI35" s="257">
        <v>0.11899999999999999</v>
      </c>
      <c r="BJ35" s="1290">
        <v>9.9000000000000005E-2</v>
      </c>
      <c r="BK35" s="1290">
        <v>7.6999999999999999E-2</v>
      </c>
      <c r="BL35" s="1290">
        <v>7.9000000000000001E-2</v>
      </c>
      <c r="BM35" s="454"/>
      <c r="BO35" s="381"/>
      <c r="BR35" s="381"/>
    </row>
    <row r="36" spans="1:70" ht="13.5" customHeight="1" x14ac:dyDescent="0.2">
      <c r="A36" s="161" t="s">
        <v>217</v>
      </c>
      <c r="B36" s="447"/>
      <c r="C36" s="1227">
        <v>1.4214883525522748</v>
      </c>
      <c r="D36" s="167"/>
      <c r="E36" s="132"/>
      <c r="F36" s="132">
        <v>0.37295563257239422</v>
      </c>
      <c r="G36" s="257">
        <v>0.34272260273972605</v>
      </c>
      <c r="H36" s="257">
        <v>0.33890537324833281</v>
      </c>
      <c r="I36" s="257">
        <v>0.34934675706346202</v>
      </c>
      <c r="J36" s="257">
        <v>0.35874074904687148</v>
      </c>
      <c r="K36" s="257">
        <v>0.34950775905222758</v>
      </c>
      <c r="L36" s="257">
        <v>0.34905660377358488</v>
      </c>
      <c r="M36" s="257">
        <v>0.34871216144450345</v>
      </c>
      <c r="N36" s="257">
        <v>0.3313967489464178</v>
      </c>
      <c r="O36" s="257">
        <v>0.34484417795543709</v>
      </c>
      <c r="P36" s="257">
        <v>0.34018583042973288</v>
      </c>
      <c r="Q36" s="257">
        <v>0.34865445918896881</v>
      </c>
      <c r="R36" s="257">
        <v>0.34437954017823708</v>
      </c>
      <c r="S36" s="257">
        <v>0.37532268473701191</v>
      </c>
      <c r="T36" s="257">
        <v>0.37161377708978327</v>
      </c>
      <c r="U36" s="257">
        <v>0.37540205238168173</v>
      </c>
      <c r="V36" s="257">
        <v>0.34373427277302465</v>
      </c>
      <c r="W36" s="451"/>
      <c r="X36" s="451"/>
      <c r="Y36" s="451"/>
      <c r="Z36" s="451"/>
      <c r="AA36" s="451"/>
      <c r="AB36" s="451"/>
      <c r="AC36" s="451"/>
      <c r="AD36" s="257"/>
      <c r="AE36" s="257"/>
      <c r="AF36" s="257"/>
      <c r="AG36" s="257"/>
      <c r="AH36" s="257"/>
      <c r="AI36" s="257"/>
      <c r="AJ36" s="257"/>
      <c r="AK36" s="257"/>
      <c r="AL36" s="257"/>
      <c r="AM36" s="257"/>
      <c r="AN36" s="257"/>
      <c r="AO36" s="257"/>
      <c r="AP36" s="257"/>
      <c r="AQ36" s="257"/>
      <c r="AR36" s="257"/>
      <c r="AS36" s="257"/>
      <c r="AT36" s="161"/>
      <c r="AU36" s="257">
        <v>0.35105775554897045</v>
      </c>
      <c r="AV36" s="257">
        <v>0.35183311960876457</v>
      </c>
      <c r="AW36" s="1227">
        <v>-7.7536405979411471E-2</v>
      </c>
      <c r="AX36" s="167"/>
      <c r="AY36" s="454"/>
      <c r="AZ36" s="132">
        <v>0.35105775554897045</v>
      </c>
      <c r="BA36" s="257">
        <v>0.35183311960876457</v>
      </c>
      <c r="BB36" s="257">
        <v>0.34073739893494681</v>
      </c>
      <c r="BC36" s="257">
        <v>0.36549800015257694</v>
      </c>
      <c r="BD36" s="257">
        <v>0.34373427277302465</v>
      </c>
      <c r="BE36" s="1343"/>
      <c r="BF36" s="1343"/>
      <c r="BG36" s="1343"/>
      <c r="BH36" s="1343"/>
      <c r="BI36" s="257"/>
      <c r="BJ36" s="1290"/>
      <c r="BK36" s="1290"/>
      <c r="BL36" s="1290"/>
      <c r="BM36" s="454"/>
      <c r="BO36" s="381"/>
      <c r="BR36" s="381"/>
    </row>
    <row r="37" spans="1:70" ht="13.5" customHeight="1" x14ac:dyDescent="0.2">
      <c r="A37" s="161" t="s">
        <v>218</v>
      </c>
      <c r="B37" s="447"/>
      <c r="C37" s="1227">
        <v>0.13090351323229912</v>
      </c>
      <c r="D37" s="167"/>
      <c r="E37" s="132"/>
      <c r="F37" s="132">
        <v>1.1457050382379057E-2</v>
      </c>
      <c r="G37" s="257">
        <v>1.1843607305936072E-2</v>
      </c>
      <c r="H37" s="257">
        <v>1.1721848467933841E-2</v>
      </c>
      <c r="I37" s="257">
        <v>1.0475165129339192E-2</v>
      </c>
      <c r="J37" s="257">
        <v>1.0148015250056066E-2</v>
      </c>
      <c r="K37" s="257">
        <v>9.6445853495745037E-3</v>
      </c>
      <c r="L37" s="257">
        <v>9.1989525280333044E-3</v>
      </c>
      <c r="M37" s="257">
        <v>1.0256240042485395E-2</v>
      </c>
      <c r="N37" s="257">
        <v>1.1830222757375075E-2</v>
      </c>
      <c r="O37" s="257">
        <v>1.1140721000814272E-2</v>
      </c>
      <c r="P37" s="257">
        <v>1.3356562137049941E-2</v>
      </c>
      <c r="Q37" s="257">
        <v>2.1536066424494033E-2</v>
      </c>
      <c r="R37" s="257">
        <v>2.7334681345016101E-3</v>
      </c>
      <c r="S37" s="257">
        <v>1.5085511455308164E-2</v>
      </c>
      <c r="T37" s="257">
        <v>1.9785216718266253E-2</v>
      </c>
      <c r="U37" s="257">
        <v>1.9758002756930616E-2</v>
      </c>
      <c r="V37" s="257">
        <v>0.14292903875188726</v>
      </c>
      <c r="W37" s="451"/>
      <c r="X37" s="451"/>
      <c r="Y37" s="451"/>
      <c r="Z37" s="451"/>
      <c r="AA37" s="451"/>
      <c r="AB37" s="451"/>
      <c r="AC37" s="451"/>
      <c r="AD37" s="257"/>
      <c r="AE37" s="257"/>
      <c r="AF37" s="257"/>
      <c r="AG37" s="257"/>
      <c r="AH37" s="257"/>
      <c r="AI37" s="257"/>
      <c r="AJ37" s="257"/>
      <c r="AK37" s="257"/>
      <c r="AL37" s="257"/>
      <c r="AM37" s="257"/>
      <c r="AN37" s="257"/>
      <c r="AO37" s="257"/>
      <c r="AP37" s="257"/>
      <c r="AQ37" s="257"/>
      <c r="AR37" s="257"/>
      <c r="AS37" s="257"/>
      <c r="AT37" s="161"/>
      <c r="AU37" s="257">
        <v>1.1376202487731192E-2</v>
      </c>
      <c r="AV37" s="257">
        <v>9.8286751997196352E-3</v>
      </c>
      <c r="AW37" s="1227">
        <v>0.15475272880115573</v>
      </c>
      <c r="AX37" s="167"/>
      <c r="AY37" s="454"/>
      <c r="AZ37" s="132">
        <v>1.1376202487731192E-2</v>
      </c>
      <c r="BA37" s="257">
        <v>9.8286751997196352E-3</v>
      </c>
      <c r="BB37" s="257">
        <v>1.4330449551510005E-2</v>
      </c>
      <c r="BC37" s="257">
        <v>1.3546650391795721E-2</v>
      </c>
      <c r="BD37" s="257">
        <v>0.14292903875188726</v>
      </c>
      <c r="BE37" s="1343"/>
      <c r="BF37" s="1343"/>
      <c r="BG37" s="1343"/>
      <c r="BH37" s="1343"/>
      <c r="BI37" s="257"/>
      <c r="BJ37" s="1290"/>
      <c r="BK37" s="1290"/>
      <c r="BL37" s="1290"/>
      <c r="BM37" s="454"/>
      <c r="BO37" s="381"/>
      <c r="BR37" s="381"/>
    </row>
    <row r="38" spans="1:70" ht="12.75" customHeight="1" x14ac:dyDescent="0.2">
      <c r="A38" s="449" t="s">
        <v>73</v>
      </c>
      <c r="B38" s="447"/>
      <c r="C38" s="1227">
        <v>1.5523918657845692</v>
      </c>
      <c r="D38" s="167"/>
      <c r="E38" s="132"/>
      <c r="F38" s="132">
        <v>0.38441268295477327</v>
      </c>
      <c r="G38" s="257">
        <v>0.35456621004566208</v>
      </c>
      <c r="H38" s="257">
        <v>0.35062722171626665</v>
      </c>
      <c r="I38" s="257">
        <v>0.35982192219280124</v>
      </c>
      <c r="J38" s="257">
        <v>0.36888876429692757</v>
      </c>
      <c r="K38" s="257">
        <v>0.3591523444018021</v>
      </c>
      <c r="L38" s="257">
        <v>0.35825555630161821</v>
      </c>
      <c r="M38" s="257">
        <v>0.35896840148698883</v>
      </c>
      <c r="N38" s="257">
        <v>0.3432269717037929</v>
      </c>
      <c r="O38" s="257">
        <v>0.35598489895625141</v>
      </c>
      <c r="P38" s="257">
        <v>0.35354239256678283</v>
      </c>
      <c r="Q38" s="257">
        <v>0.37019052561346283</v>
      </c>
      <c r="R38" s="257">
        <v>0.34711300831273872</v>
      </c>
      <c r="S38" s="257">
        <v>0.39040819619232009</v>
      </c>
      <c r="T38" s="257">
        <v>0.39139899380804954</v>
      </c>
      <c r="U38" s="257">
        <v>0.39516005513861235</v>
      </c>
      <c r="V38" s="257">
        <v>0.48666331152491193</v>
      </c>
      <c r="W38" s="451"/>
      <c r="X38" s="451"/>
      <c r="Y38" s="451"/>
      <c r="Z38" s="451"/>
      <c r="AA38" s="451"/>
      <c r="AB38" s="451"/>
      <c r="AC38" s="451"/>
      <c r="AD38" s="257">
        <v>0.47650481905801056</v>
      </c>
      <c r="AE38" s="257">
        <v>0.47118860301934934</v>
      </c>
      <c r="AF38" s="257">
        <v>0.48253525337585329</v>
      </c>
      <c r="AG38" s="257">
        <v>0.46392932686325744</v>
      </c>
      <c r="AH38" s="257">
        <v>0.35222117836532008</v>
      </c>
      <c r="AI38" s="257">
        <v>0.423326971251342</v>
      </c>
      <c r="AJ38" s="257">
        <v>0.45880850287382541</v>
      </c>
      <c r="AK38" s="257">
        <v>0.46583582528131645</v>
      </c>
      <c r="AL38" s="257">
        <v>0.44400000000000001</v>
      </c>
      <c r="AM38" s="257">
        <v>0.46500000000000002</v>
      </c>
      <c r="AN38" s="257">
        <v>0.442</v>
      </c>
      <c r="AO38" s="257">
        <v>0.495</v>
      </c>
      <c r="AP38" s="257">
        <v>0.48199999999999998</v>
      </c>
      <c r="AQ38" s="257">
        <v>0.46300000000000002</v>
      </c>
      <c r="AR38" s="257">
        <v>0.44700000000000001</v>
      </c>
      <c r="AS38" s="257">
        <v>0.46200000000000002</v>
      </c>
      <c r="AT38" s="161"/>
      <c r="AU38" s="257">
        <v>0.36243395803670164</v>
      </c>
      <c r="AV38" s="257">
        <v>0.3616617948084842</v>
      </c>
      <c r="AW38" s="1227">
        <v>7.7216322821743733E-2</v>
      </c>
      <c r="AX38" s="167"/>
      <c r="AY38" s="454"/>
      <c r="AZ38" s="132">
        <v>0.36243395803670164</v>
      </c>
      <c r="BA38" s="257">
        <v>0.3616617948084842</v>
      </c>
      <c r="BB38" s="257">
        <v>0.35506784848645684</v>
      </c>
      <c r="BC38" s="257">
        <v>0.37904465054437264</v>
      </c>
      <c r="BD38" s="257">
        <v>0.48666331152491193</v>
      </c>
      <c r="BE38" s="1343"/>
      <c r="BF38" s="1343"/>
      <c r="BG38" s="1343"/>
      <c r="BH38" s="1343"/>
      <c r="BI38" s="257">
        <v>0.46500000000000002</v>
      </c>
      <c r="BJ38" s="556">
        <v>0.46800000000000003</v>
      </c>
      <c r="BK38" s="556">
        <v>0.47399999999999998</v>
      </c>
      <c r="BL38" s="556">
        <v>0.47</v>
      </c>
      <c r="BM38" s="454"/>
      <c r="BO38" s="381"/>
      <c r="BR38" s="381"/>
    </row>
    <row r="39" spans="1:70" ht="13.5" customHeight="1" x14ac:dyDescent="0.2">
      <c r="A39" s="449" t="s">
        <v>145</v>
      </c>
      <c r="B39" s="447"/>
      <c r="C39" s="1227">
        <v>5.3348719146924743</v>
      </c>
      <c r="D39" s="167"/>
      <c r="E39" s="132"/>
      <c r="F39" s="132">
        <v>0.55343281872082029</v>
      </c>
      <c r="G39" s="257">
        <v>0.52545662100456625</v>
      </c>
      <c r="H39" s="257">
        <v>0.52757131525602985</v>
      </c>
      <c r="I39" s="257">
        <v>0.52108126982279512</v>
      </c>
      <c r="J39" s="257">
        <v>0.50008409957389555</v>
      </c>
      <c r="K39" s="257">
        <v>0.51683630902719835</v>
      </c>
      <c r="L39" s="257">
        <v>0.51158262270865507</v>
      </c>
      <c r="M39" s="257">
        <v>0.51168348380244288</v>
      </c>
      <c r="N39" s="257">
        <v>0.48211920529801322</v>
      </c>
      <c r="O39" s="257">
        <v>0.48467688207861426</v>
      </c>
      <c r="P39" s="257">
        <v>0.49132791327913278</v>
      </c>
      <c r="Q39" s="257">
        <v>0.48161464897323747</v>
      </c>
      <c r="R39" s="257">
        <v>0.43346064554781699</v>
      </c>
      <c r="S39" s="257">
        <v>0.49511939335269439</v>
      </c>
      <c r="T39" s="257">
        <v>0.50174148606811142</v>
      </c>
      <c r="U39" s="257">
        <v>0.525450553938837</v>
      </c>
      <c r="V39" s="257">
        <v>0.5762455963764469</v>
      </c>
      <c r="W39" s="451"/>
      <c r="X39" s="451"/>
      <c r="Y39" s="451"/>
      <c r="Z39" s="451"/>
      <c r="AA39" s="451"/>
      <c r="AB39" s="451"/>
      <c r="AC39" s="451"/>
      <c r="AD39" s="257">
        <v>0.57785051827605016</v>
      </c>
      <c r="AE39" s="257">
        <v>0.54879863916648952</v>
      </c>
      <c r="AF39" s="257">
        <v>0.59116049628780709</v>
      </c>
      <c r="AG39" s="257">
        <v>0.56959064327485376</v>
      </c>
      <c r="AH39" s="257">
        <v>0.47314454435646219</v>
      </c>
      <c r="AI39" s="257">
        <v>0.5144936180365024</v>
      </c>
      <c r="AJ39" s="257">
        <v>0.53811239850378612</v>
      </c>
      <c r="AK39" s="257">
        <v>0.53119112232727772</v>
      </c>
      <c r="AL39" s="257">
        <v>0.53</v>
      </c>
      <c r="AM39" s="257">
        <v>0.51900000000000002</v>
      </c>
      <c r="AN39" s="257">
        <v>0.503</v>
      </c>
      <c r="AO39" s="257">
        <v>0.54800000000000004</v>
      </c>
      <c r="AP39" s="257">
        <v>0.53900000000000003</v>
      </c>
      <c r="AQ39" s="257">
        <v>0.50700000000000001</v>
      </c>
      <c r="AR39" s="257">
        <v>0.499</v>
      </c>
      <c r="AS39" s="257">
        <v>0.50900000000000001</v>
      </c>
      <c r="AT39" s="161"/>
      <c r="AU39" s="257">
        <v>0.53194949370839628</v>
      </c>
      <c r="AV39" s="257">
        <v>0.50959371092225469</v>
      </c>
      <c r="AW39" s="1227">
        <v>2.2355782786141587</v>
      </c>
      <c r="AX39" s="167"/>
      <c r="AY39" s="454"/>
      <c r="AZ39" s="132">
        <v>0.53194949370839628</v>
      </c>
      <c r="BA39" s="257">
        <v>0.50959371092225469</v>
      </c>
      <c r="BB39" s="257">
        <v>0.48471418714505599</v>
      </c>
      <c r="BC39" s="257">
        <v>0.48514009830312671</v>
      </c>
      <c r="BD39" s="257">
        <v>0.5762455963764469</v>
      </c>
      <c r="BE39" s="1343"/>
      <c r="BF39" s="1343"/>
      <c r="BG39" s="1343"/>
      <c r="BH39" s="1343"/>
      <c r="BI39" s="257">
        <v>0.51500000000000001</v>
      </c>
      <c r="BJ39" s="556">
        <v>0.52500000000000002</v>
      </c>
      <c r="BK39" s="556">
        <v>0.53600000000000003</v>
      </c>
      <c r="BL39" s="556">
        <v>0.52800000000000002</v>
      </c>
      <c r="BM39" s="454"/>
      <c r="BO39" s="381"/>
      <c r="BR39" s="381"/>
    </row>
    <row r="40" spans="1:70" ht="12.75" customHeight="1" x14ac:dyDescent="0.2">
      <c r="A40" s="447" t="s">
        <v>74</v>
      </c>
      <c r="B40" s="447"/>
      <c r="C40" s="1227">
        <v>2.361268390931337</v>
      </c>
      <c r="D40" s="167"/>
      <c r="E40" s="132"/>
      <c r="F40" s="132">
        <v>0.3363789992266491</v>
      </c>
      <c r="G40" s="257">
        <v>0.31535388127853881</v>
      </c>
      <c r="H40" s="257">
        <v>0.32404007168248183</v>
      </c>
      <c r="I40" s="257">
        <v>0.31771757790904065</v>
      </c>
      <c r="J40" s="257">
        <v>0.31276631531733573</v>
      </c>
      <c r="K40" s="257">
        <v>0.34924078091106292</v>
      </c>
      <c r="L40" s="257">
        <v>0.3699724702880548</v>
      </c>
      <c r="M40" s="257">
        <v>0.3567113648433351</v>
      </c>
      <c r="N40" s="257">
        <v>0.322155328115593</v>
      </c>
      <c r="O40" s="257">
        <v>0.37719298245614036</v>
      </c>
      <c r="P40" s="257">
        <v>0.3658923732094464</v>
      </c>
      <c r="Q40" s="257">
        <v>0.33853510267625475</v>
      </c>
      <c r="R40" s="257">
        <v>0.32614393769190442</v>
      </c>
      <c r="S40" s="257">
        <v>0.4206195546950629</v>
      </c>
      <c r="T40" s="257">
        <v>0.38781927244582043</v>
      </c>
      <c r="U40" s="257">
        <v>0.37106243937305355</v>
      </c>
      <c r="V40" s="257">
        <v>2.3054856567689983</v>
      </c>
      <c r="W40" s="451"/>
      <c r="X40" s="451"/>
      <c r="Y40" s="451"/>
      <c r="Z40" s="451"/>
      <c r="AA40" s="451"/>
      <c r="AB40" s="451"/>
      <c r="AC40" s="451"/>
      <c r="AD40" s="257">
        <v>0.27384979087106748</v>
      </c>
      <c r="AE40" s="257">
        <v>0.26397077300755806</v>
      </c>
      <c r="AF40" s="257">
        <v>0.28613782450545616</v>
      </c>
      <c r="AG40" s="257">
        <v>0.3045617767823815</v>
      </c>
      <c r="AH40" s="257">
        <v>0.30438867266138775</v>
      </c>
      <c r="AI40" s="257">
        <v>0.68483836335440773</v>
      </c>
      <c r="AJ40" s="257">
        <v>0.28095064318949003</v>
      </c>
      <c r="AK40" s="257">
        <v>0.24116294747031269</v>
      </c>
      <c r="AL40" s="257">
        <v>1.28</v>
      </c>
      <c r="AM40" s="257">
        <v>0.26800000000000002</v>
      </c>
      <c r="AN40" s="257">
        <v>0.26400000000000001</v>
      </c>
      <c r="AO40" s="257">
        <v>0.20299999999999996</v>
      </c>
      <c r="AP40" s="257">
        <v>0.19</v>
      </c>
      <c r="AQ40" s="257">
        <v>0.22199999999999998</v>
      </c>
      <c r="AR40" s="257">
        <v>0.24399999999999999</v>
      </c>
      <c r="AS40" s="257">
        <v>0.255</v>
      </c>
      <c r="AT40" s="161"/>
      <c r="AU40" s="257">
        <v>0.32338337224177682</v>
      </c>
      <c r="AV40" s="1457">
        <v>0.35182515471800302</v>
      </c>
      <c r="AW40" s="1227">
        <v>-2.2205273009953563</v>
      </c>
      <c r="AX40" s="167"/>
      <c r="AY40" s="454"/>
      <c r="AZ40" s="132">
        <v>0.32338337224177682</v>
      </c>
      <c r="BA40" s="257">
        <v>0.34558864525173039</v>
      </c>
      <c r="BB40" s="257">
        <v>0.34921182527466693</v>
      </c>
      <c r="BC40" s="257">
        <v>0.3751539392089977</v>
      </c>
      <c r="BD40" s="257">
        <v>2.3054856567689983</v>
      </c>
      <c r="BE40" s="1343"/>
      <c r="BF40" s="1343"/>
      <c r="BG40" s="1343"/>
      <c r="BH40" s="1343"/>
      <c r="BI40" s="257">
        <v>0.22599999999999998</v>
      </c>
      <c r="BJ40" s="556">
        <v>0.20299999999999996</v>
      </c>
      <c r="BK40" s="556">
        <v>0.18</v>
      </c>
      <c r="BL40" s="556">
        <v>0.14600000000000002</v>
      </c>
      <c r="BM40" s="454"/>
      <c r="BO40" s="381"/>
      <c r="BR40" s="381"/>
    </row>
    <row r="41" spans="1:70" ht="12.75" customHeight="1" x14ac:dyDescent="0.2">
      <c r="A41" s="447" t="s">
        <v>75</v>
      </c>
      <c r="B41" s="447"/>
      <c r="C41" s="1227">
        <v>7.696140305623822</v>
      </c>
      <c r="D41" s="167"/>
      <c r="E41" s="132"/>
      <c r="F41" s="132">
        <v>0.88981181794746944</v>
      </c>
      <c r="G41" s="257">
        <v>0.84081050228310505</v>
      </c>
      <c r="H41" s="257">
        <v>0.85161138693851168</v>
      </c>
      <c r="I41" s="257">
        <v>0.83879884773183577</v>
      </c>
      <c r="J41" s="257">
        <v>0.81285041489123122</v>
      </c>
      <c r="K41" s="257">
        <v>0.86607708993826127</v>
      </c>
      <c r="L41" s="257">
        <v>0.88155509299670987</v>
      </c>
      <c r="M41" s="257">
        <v>0.89438396176314394</v>
      </c>
      <c r="N41" s="257">
        <v>0.80427453341360622</v>
      </c>
      <c r="O41" s="257">
        <v>0.86186986453475456</v>
      </c>
      <c r="P41" s="257">
        <v>0.85722028648857918</v>
      </c>
      <c r="Q41" s="257">
        <v>0.82014975164949222</v>
      </c>
      <c r="R41" s="257">
        <v>0.79270575900546691</v>
      </c>
      <c r="S41" s="257">
        <v>0.95744595030655055</v>
      </c>
      <c r="T41" s="257">
        <v>0.8895607585139319</v>
      </c>
      <c r="U41" s="257">
        <v>0.89651299331189049</v>
      </c>
      <c r="V41" s="257">
        <v>2.8817312531454453</v>
      </c>
      <c r="W41" s="451"/>
      <c r="X41" s="451"/>
      <c r="Y41" s="451"/>
      <c r="Z41" s="451"/>
      <c r="AA41" s="451"/>
      <c r="AB41" s="451"/>
      <c r="AC41" s="451"/>
      <c r="AD41" s="257">
        <v>0.8517003091471177</v>
      </c>
      <c r="AE41" s="257">
        <v>0.81276941217404752</v>
      </c>
      <c r="AF41" s="257">
        <v>0.8772983207932632</v>
      </c>
      <c r="AG41" s="257">
        <v>0.87515242005723526</v>
      </c>
      <c r="AH41" s="257">
        <v>0.77753321701784994</v>
      </c>
      <c r="AI41" s="257">
        <v>1.1993319813909102</v>
      </c>
      <c r="AJ41" s="257">
        <v>0.81906304169327615</v>
      </c>
      <c r="AK41" s="257">
        <v>0.77235406979759047</v>
      </c>
      <c r="AL41" s="257">
        <v>1.81</v>
      </c>
      <c r="AM41" s="257">
        <v>0.78700000000000003</v>
      </c>
      <c r="AN41" s="257">
        <v>0.76700000000000002</v>
      </c>
      <c r="AO41" s="257">
        <v>0.751</v>
      </c>
      <c r="AP41" s="257">
        <v>0.72899999999999998</v>
      </c>
      <c r="AQ41" s="257">
        <v>0.72899999999999998</v>
      </c>
      <c r="AR41" s="257">
        <v>0.74299999999999999</v>
      </c>
      <c r="AS41" s="257">
        <v>0.76400000000000001</v>
      </c>
      <c r="AT41" s="161"/>
      <c r="AU41" s="257">
        <v>0.8553328659501731</v>
      </c>
      <c r="AV41" s="257">
        <v>0.86141886564025771</v>
      </c>
      <c r="AW41" s="1227">
        <v>-0.60859996900846092</v>
      </c>
      <c r="AX41" s="167"/>
      <c r="AY41" s="454"/>
      <c r="AZ41" s="132">
        <v>0.8553328659501731</v>
      </c>
      <c r="BA41" s="257">
        <v>0.86141886564025771</v>
      </c>
      <c r="BB41" s="257">
        <v>0.83392601241972297</v>
      </c>
      <c r="BC41" s="257">
        <v>0.88119707488257026</v>
      </c>
      <c r="BD41" s="257">
        <v>2.8817312531454453</v>
      </c>
      <c r="BE41" s="1343"/>
      <c r="BF41" s="1343"/>
      <c r="BG41" s="1343"/>
      <c r="BH41" s="1343"/>
      <c r="BI41" s="257">
        <v>0.74099999999999999</v>
      </c>
      <c r="BJ41" s="556">
        <v>0.72799999999999998</v>
      </c>
      <c r="BK41" s="556">
        <v>0.71599999999999997</v>
      </c>
      <c r="BL41" s="556">
        <v>0.67400000000000004</v>
      </c>
      <c r="BM41" s="454"/>
      <c r="BO41" s="381"/>
      <c r="BR41" s="381"/>
    </row>
    <row r="42" spans="1:70" ht="12.75" customHeight="1" x14ac:dyDescent="0.2">
      <c r="A42" s="449" t="s">
        <v>123</v>
      </c>
      <c r="B42" s="447"/>
      <c r="C42" s="1227">
        <v>-7.6961403056238202</v>
      </c>
      <c r="D42" s="167"/>
      <c r="E42" s="132"/>
      <c r="F42" s="132">
        <v>0.11018818205253057</v>
      </c>
      <c r="G42" s="257">
        <v>0.15918949771689497</v>
      </c>
      <c r="H42" s="257">
        <v>0.14838861306148829</v>
      </c>
      <c r="I42" s="257">
        <v>0.16120115226816423</v>
      </c>
      <c r="J42" s="257">
        <v>0.18714958510876878</v>
      </c>
      <c r="K42" s="257">
        <v>0.1339229100617387</v>
      </c>
      <c r="L42" s="257">
        <v>0.11844490700329013</v>
      </c>
      <c r="M42" s="257">
        <v>0.10561603823685609</v>
      </c>
      <c r="N42" s="257">
        <v>0.19572546658639373</v>
      </c>
      <c r="O42" s="257">
        <v>0.13813013546524538</v>
      </c>
      <c r="P42" s="257">
        <v>0.14277971351142082</v>
      </c>
      <c r="Q42" s="257">
        <v>0.17985024835050781</v>
      </c>
      <c r="R42" s="257">
        <v>0.20729424099453306</v>
      </c>
      <c r="S42" s="257">
        <v>4.2554049693449503E-2</v>
      </c>
      <c r="T42" s="257">
        <v>0.11043924148606811</v>
      </c>
      <c r="U42" s="257">
        <v>0.10348700668810946</v>
      </c>
      <c r="V42" s="257">
        <v>-1.8817312531454453</v>
      </c>
      <c r="W42" s="451"/>
      <c r="X42" s="451"/>
      <c r="Y42" s="451"/>
      <c r="Z42" s="451"/>
      <c r="AA42" s="451"/>
      <c r="AB42" s="451"/>
      <c r="AC42" s="451"/>
      <c r="AD42" s="257">
        <v>0.14829969085288233</v>
      </c>
      <c r="AE42" s="257">
        <v>0.18723058782595248</v>
      </c>
      <c r="AF42" s="257">
        <v>0.12270167920673676</v>
      </c>
      <c r="AG42" s="257">
        <v>0.12484757994276471</v>
      </c>
      <c r="AH42" s="257">
        <v>0.22246678298215006</v>
      </c>
      <c r="AI42" s="257">
        <v>-0.19933198139091018</v>
      </c>
      <c r="AJ42" s="257">
        <v>0.18093695830672385</v>
      </c>
      <c r="AK42" s="257">
        <v>0.22764593020240956</v>
      </c>
      <c r="AL42" s="257">
        <v>-0.81</v>
      </c>
      <c r="AM42" s="257">
        <v>0.21299999999999997</v>
      </c>
      <c r="AN42" s="257">
        <v>0.23299999999999998</v>
      </c>
      <c r="AO42" s="257">
        <v>0.249</v>
      </c>
      <c r="AP42" s="257">
        <v>0.27100000000000002</v>
      </c>
      <c r="AQ42" s="257">
        <v>0.27100000000000002</v>
      </c>
      <c r="AR42" s="257">
        <v>0.25700000000000001</v>
      </c>
      <c r="AS42" s="257">
        <v>0.23599999999999999</v>
      </c>
      <c r="AT42" s="161"/>
      <c r="AU42" s="257">
        <v>0.1446671340498269</v>
      </c>
      <c r="AV42" s="257">
        <v>0.13858113435974226</v>
      </c>
      <c r="AW42" s="1227">
        <v>0.60859996900846369</v>
      </c>
      <c r="AX42" s="167"/>
      <c r="AY42" s="454"/>
      <c r="AZ42" s="132">
        <v>0.1446671340498269</v>
      </c>
      <c r="BA42" s="257">
        <v>0.13858113435974226</v>
      </c>
      <c r="BB42" s="257">
        <v>0.16607398758027705</v>
      </c>
      <c r="BC42" s="257">
        <v>0.11880292511742974</v>
      </c>
      <c r="BD42" s="257">
        <v>-1.8817312531454453</v>
      </c>
      <c r="BE42" s="1343"/>
      <c r="BF42" s="1343"/>
      <c r="BG42" s="1343"/>
      <c r="BH42" s="1343"/>
      <c r="BI42" s="257">
        <v>0.25900000000000001</v>
      </c>
      <c r="BJ42" s="556">
        <v>0.27200000000000002</v>
      </c>
      <c r="BK42" s="556">
        <v>0.28400000000000003</v>
      </c>
      <c r="BL42" s="556">
        <v>0.32599999999999996</v>
      </c>
      <c r="BM42" s="454"/>
      <c r="BO42" s="381"/>
      <c r="BR42" s="381"/>
    </row>
    <row r="43" spans="1:70" ht="12.75" customHeight="1" x14ac:dyDescent="0.2">
      <c r="A43" s="449" t="s">
        <v>76</v>
      </c>
      <c r="B43" s="447"/>
      <c r="C43" s="1227">
        <v>-5.7347316287761254</v>
      </c>
      <c r="D43" s="167"/>
      <c r="E43" s="132"/>
      <c r="F43" s="132">
        <v>0.10053561710537622</v>
      </c>
      <c r="G43" s="257">
        <v>0.14143835616438355</v>
      </c>
      <c r="H43" s="257">
        <v>0.1297629190046711</v>
      </c>
      <c r="I43" s="257">
        <v>0.14382983676201005</v>
      </c>
      <c r="J43" s="257">
        <v>0.15788293339313747</v>
      </c>
      <c r="K43" s="257">
        <v>0.10268646754546971</v>
      </c>
      <c r="L43" s="257">
        <v>8.1346941516148533E-2</v>
      </c>
      <c r="M43" s="257">
        <v>6.8607275624004246E-2</v>
      </c>
      <c r="N43" s="257">
        <v>0.12471402769416015</v>
      </c>
      <c r="O43" s="257">
        <v>5.7628247834776818E-2</v>
      </c>
      <c r="P43" s="257">
        <v>6.9996128532713905E-2</v>
      </c>
      <c r="Q43" s="257">
        <v>0.11931944547409</v>
      </c>
      <c r="R43" s="257">
        <v>0.14105444469407624</v>
      </c>
      <c r="S43" s="257">
        <v>-2.7750887383026782E-2</v>
      </c>
      <c r="T43" s="257">
        <v>1.3012770897832817E-2</v>
      </c>
      <c r="U43" s="257">
        <v>4.171133915352019E-2</v>
      </c>
      <c r="V43" s="257">
        <v>-1.8817312531454453</v>
      </c>
      <c r="W43" s="451"/>
      <c r="X43" s="451"/>
      <c r="Y43" s="451"/>
      <c r="Z43" s="451"/>
      <c r="AA43" s="451"/>
      <c r="AB43" s="451"/>
      <c r="AC43" s="451"/>
      <c r="AD43" s="257">
        <v>-1.9458083287870524E-2</v>
      </c>
      <c r="AE43" s="257">
        <v>-1.6817118667001719E-3</v>
      </c>
      <c r="AF43" s="257">
        <v>-8.2066869300911852E-2</v>
      </c>
      <c r="AG43" s="167" t="s">
        <v>122</v>
      </c>
      <c r="AH43" s="167" t="s">
        <v>122</v>
      </c>
      <c r="AI43" s="167" t="s">
        <v>122</v>
      </c>
      <c r="AJ43" s="167" t="s">
        <v>122</v>
      </c>
      <c r="AK43" s="167" t="s">
        <v>122</v>
      </c>
      <c r="AL43" s="167" t="s">
        <v>122</v>
      </c>
      <c r="AM43" s="167" t="s">
        <v>122</v>
      </c>
      <c r="AN43" s="167" t="s">
        <v>122</v>
      </c>
      <c r="AO43" s="167"/>
      <c r="AP43" s="167"/>
      <c r="AQ43" s="167"/>
      <c r="AR43" s="167"/>
      <c r="AS43" s="167"/>
      <c r="AT43" s="1229"/>
      <c r="AU43" s="257">
        <v>0.128838745582145</v>
      </c>
      <c r="AV43" s="257">
        <v>0.10512859316134479</v>
      </c>
      <c r="AW43" s="1227">
        <v>2.3710152420800212</v>
      </c>
      <c r="AX43" s="167"/>
      <c r="AY43" s="725"/>
      <c r="AZ43" s="132">
        <v>0.128838745582145</v>
      </c>
      <c r="BA43" s="257">
        <v>0.10512859316134479</v>
      </c>
      <c r="BB43" s="257">
        <v>9.4890575517930759E-2</v>
      </c>
      <c r="BC43" s="257">
        <v>4.5391632246041175E-2</v>
      </c>
      <c r="BD43" s="257">
        <v>-1.8817312531454453</v>
      </c>
      <c r="BE43" s="1343"/>
      <c r="BF43" s="1344"/>
      <c r="BG43" s="1344"/>
      <c r="BH43" s="1344"/>
      <c r="BI43" s="167" t="s">
        <v>122</v>
      </c>
      <c r="BJ43" s="167" t="s">
        <v>122</v>
      </c>
      <c r="BK43" s="274" t="s">
        <v>122</v>
      </c>
      <c r="BL43" s="556"/>
      <c r="BM43" s="454"/>
      <c r="BO43" s="381"/>
      <c r="BR43" s="381"/>
    </row>
    <row r="44" spans="1:70" ht="12.75" customHeight="1" x14ac:dyDescent="0.2">
      <c r="A44" s="447"/>
      <c r="B44" s="447"/>
      <c r="C44" s="225"/>
      <c r="D44" s="167"/>
      <c r="E44" s="119"/>
      <c r="F44" s="119"/>
      <c r="G44" s="167"/>
      <c r="H44" s="167"/>
      <c r="I44" s="167"/>
      <c r="J44" s="167"/>
      <c r="K44" s="167"/>
      <c r="L44" s="167"/>
      <c r="M44" s="167"/>
      <c r="N44" s="167"/>
      <c r="O44" s="167"/>
      <c r="P44" s="167"/>
      <c r="Q44" s="167"/>
      <c r="R44" s="167"/>
      <c r="S44" s="167"/>
      <c r="T44" s="167"/>
      <c r="U44" s="167"/>
      <c r="V44" s="167"/>
      <c r="W44" s="1345"/>
      <c r="X44" s="1345"/>
      <c r="Y44" s="1345"/>
      <c r="Z44" s="1345"/>
      <c r="AA44" s="1345"/>
      <c r="AB44" s="1345"/>
      <c r="AC44" s="1345"/>
      <c r="AD44" s="167"/>
      <c r="AE44" s="167"/>
      <c r="AF44" s="167"/>
      <c r="AG44" s="167"/>
      <c r="AH44" s="167"/>
      <c r="AI44" s="167"/>
      <c r="AJ44" s="167"/>
      <c r="AK44" s="161"/>
      <c r="AL44" s="447"/>
      <c r="AM44" s="447"/>
      <c r="AN44" s="447"/>
      <c r="AO44" s="447"/>
      <c r="AP44" s="241"/>
      <c r="AQ44" s="241"/>
      <c r="AR44" s="241"/>
      <c r="AS44" s="241"/>
      <c r="AT44" s="161"/>
      <c r="AU44" s="161"/>
      <c r="AV44" s="454"/>
      <c r="AW44" s="225"/>
      <c r="AX44" s="167"/>
      <c r="AY44" s="454"/>
      <c r="AZ44" s="257"/>
      <c r="BA44" s="257"/>
      <c r="BB44" s="257"/>
      <c r="BC44" s="257"/>
      <c r="BD44" s="257"/>
      <c r="BE44" s="1343"/>
      <c r="BF44" s="1343"/>
      <c r="BG44" s="1346"/>
      <c r="BH44" s="1347"/>
      <c r="BI44" s="225"/>
      <c r="BJ44" s="557"/>
      <c r="BK44" s="557"/>
      <c r="BL44" s="557"/>
      <c r="BM44" s="454"/>
      <c r="BO44" s="381"/>
      <c r="BR44" s="381"/>
    </row>
    <row r="45" spans="1:70" ht="13.5" customHeight="1" x14ac:dyDescent="0.2">
      <c r="A45" s="169" t="s">
        <v>201</v>
      </c>
      <c r="B45" s="1298"/>
      <c r="C45" s="225">
        <v>1028</v>
      </c>
      <c r="D45" s="167">
        <v>4.7236134724072967E-2</v>
      </c>
      <c r="E45" s="124"/>
      <c r="F45" s="124">
        <v>22791</v>
      </c>
      <c r="G45" s="225">
        <v>24530</v>
      </c>
      <c r="H45" s="225">
        <v>22948</v>
      </c>
      <c r="I45" s="225">
        <v>22813</v>
      </c>
      <c r="J45" s="225">
        <v>21763</v>
      </c>
      <c r="K45" s="225">
        <v>20307</v>
      </c>
      <c r="L45" s="225">
        <v>20420</v>
      </c>
      <c r="M45" s="225">
        <v>20486</v>
      </c>
      <c r="N45" s="225">
        <v>20156</v>
      </c>
      <c r="O45" s="225">
        <v>18984</v>
      </c>
      <c r="P45" s="225">
        <v>17655</v>
      </c>
      <c r="Q45" s="225">
        <v>16125</v>
      </c>
      <c r="R45" s="225">
        <v>15936</v>
      </c>
      <c r="S45" s="225">
        <v>15228</v>
      </c>
      <c r="T45" s="225">
        <v>13122</v>
      </c>
      <c r="U45" s="225">
        <v>12583</v>
      </c>
      <c r="V45" s="225">
        <v>13087.2</v>
      </c>
      <c r="W45" s="526"/>
      <c r="X45" s="526"/>
      <c r="Y45" s="526"/>
      <c r="Z45" s="526"/>
      <c r="AA45" s="526"/>
      <c r="AB45" s="526"/>
      <c r="AC45" s="526"/>
      <c r="AD45" s="225">
        <v>0</v>
      </c>
      <c r="AE45" s="225">
        <v>423</v>
      </c>
      <c r="AF45" s="225">
        <v>453</v>
      </c>
      <c r="AG45" s="225">
        <v>443</v>
      </c>
      <c r="AH45" s="225">
        <v>393</v>
      </c>
      <c r="AI45" s="225">
        <v>454</v>
      </c>
      <c r="AJ45" s="225">
        <v>609</v>
      </c>
      <c r="AK45" s="225">
        <v>747</v>
      </c>
      <c r="AL45" s="225">
        <v>730</v>
      </c>
      <c r="AM45" s="225">
        <v>760</v>
      </c>
      <c r="AN45" s="225">
        <v>777</v>
      </c>
      <c r="AO45" s="225">
        <v>815</v>
      </c>
      <c r="AP45" s="225">
        <v>807</v>
      </c>
      <c r="AQ45" s="225">
        <v>814</v>
      </c>
      <c r="AR45" s="225">
        <v>745</v>
      </c>
      <c r="AS45" s="225">
        <v>712</v>
      </c>
      <c r="AT45" s="161"/>
      <c r="AU45" s="226">
        <v>22791</v>
      </c>
      <c r="AV45" s="485">
        <v>21763</v>
      </c>
      <c r="AW45" s="225">
        <v>1028</v>
      </c>
      <c r="AX45" s="167">
        <v>4.7236134724072967E-2</v>
      </c>
      <c r="AY45" s="454"/>
      <c r="AZ45" s="225">
        <v>22791</v>
      </c>
      <c r="BA45" s="225">
        <v>21763</v>
      </c>
      <c r="BB45" s="225">
        <v>20156</v>
      </c>
      <c r="BC45" s="225">
        <v>15936</v>
      </c>
      <c r="BD45" s="225">
        <v>13087.2</v>
      </c>
      <c r="BE45" s="1347"/>
      <c r="BF45" s="1347"/>
      <c r="BG45" s="1347"/>
      <c r="BH45" s="1347"/>
      <c r="BI45" s="225">
        <v>807</v>
      </c>
      <c r="BJ45" s="169">
        <v>613</v>
      </c>
      <c r="BK45" s="169">
        <v>380</v>
      </c>
      <c r="BL45" s="169">
        <v>237</v>
      </c>
      <c r="BM45" s="454"/>
      <c r="BO45" s="381"/>
      <c r="BR45" s="381"/>
    </row>
    <row r="46" spans="1:70" ht="12.75" customHeight="1" x14ac:dyDescent="0.2">
      <c r="A46" s="449"/>
      <c r="B46" s="450"/>
      <c r="C46" s="225"/>
      <c r="D46" s="167"/>
      <c r="E46" s="124"/>
      <c r="F46" s="124"/>
      <c r="G46" s="225"/>
      <c r="H46" s="225"/>
      <c r="I46" s="225"/>
      <c r="J46" s="225"/>
      <c r="K46" s="225"/>
      <c r="L46" s="225"/>
      <c r="M46" s="225"/>
      <c r="N46" s="225"/>
      <c r="O46" s="225"/>
      <c r="P46" s="225"/>
      <c r="Q46" s="225"/>
      <c r="R46" s="225"/>
      <c r="S46" s="225"/>
      <c r="T46" s="225"/>
      <c r="U46" s="225"/>
      <c r="V46" s="225"/>
      <c r="W46" s="1347"/>
      <c r="X46" s="1347"/>
      <c r="Y46" s="1347"/>
      <c r="Z46" s="1347"/>
      <c r="AA46" s="1347"/>
      <c r="AB46" s="1347"/>
      <c r="AC46" s="1347"/>
      <c r="AD46" s="225"/>
      <c r="AE46" s="225"/>
      <c r="AF46" s="225"/>
      <c r="AG46" s="225"/>
      <c r="AH46" s="225"/>
      <c r="AI46" s="225"/>
      <c r="AJ46" s="225"/>
      <c r="AK46" s="225"/>
      <c r="AL46" s="225"/>
      <c r="AM46" s="225"/>
      <c r="AN46" s="225"/>
      <c r="AO46" s="225"/>
      <c r="AP46" s="225"/>
      <c r="AQ46" s="225"/>
      <c r="AR46" s="225"/>
      <c r="AS46" s="225"/>
      <c r="AT46" s="454"/>
      <c r="AU46" s="454"/>
      <c r="AV46" s="454"/>
      <c r="AW46" s="225"/>
      <c r="AX46" s="167"/>
      <c r="AY46" s="454"/>
      <c r="AZ46" s="225"/>
      <c r="BA46" s="225"/>
      <c r="BB46" s="225"/>
      <c r="BC46" s="225"/>
      <c r="BD46" s="225"/>
      <c r="BE46" s="1347"/>
      <c r="BF46" s="1347"/>
      <c r="BG46" s="1347"/>
      <c r="BH46" s="1347"/>
      <c r="BI46" s="225"/>
      <c r="BJ46" s="447"/>
      <c r="BK46" s="447"/>
      <c r="BL46" s="447"/>
      <c r="BM46" s="454"/>
      <c r="BO46" s="381"/>
      <c r="BR46" s="381"/>
    </row>
    <row r="47" spans="1:70" ht="12.75" customHeight="1" x14ac:dyDescent="0.2">
      <c r="A47" s="449" t="s">
        <v>85</v>
      </c>
      <c r="B47" s="450"/>
      <c r="C47" s="225">
        <v>9</v>
      </c>
      <c r="D47" s="167">
        <v>2.9702970297029702E-2</v>
      </c>
      <c r="E47" s="124"/>
      <c r="F47" s="124">
        <v>312</v>
      </c>
      <c r="G47" s="225">
        <v>317</v>
      </c>
      <c r="H47" s="225">
        <v>313</v>
      </c>
      <c r="I47" s="225">
        <v>305</v>
      </c>
      <c r="J47" s="225">
        <v>303</v>
      </c>
      <c r="K47" s="225">
        <v>308</v>
      </c>
      <c r="L47" s="225">
        <v>305</v>
      </c>
      <c r="M47" s="225">
        <v>305</v>
      </c>
      <c r="N47" s="225">
        <v>294</v>
      </c>
      <c r="O47" s="225">
        <v>294</v>
      </c>
      <c r="P47" s="225">
        <v>287</v>
      </c>
      <c r="Q47" s="225">
        <v>289</v>
      </c>
      <c r="R47" s="225">
        <v>294</v>
      </c>
      <c r="S47" s="225">
        <v>298</v>
      </c>
      <c r="T47" s="225">
        <v>262</v>
      </c>
      <c r="U47" s="225">
        <v>267</v>
      </c>
      <c r="V47" s="225">
        <v>276</v>
      </c>
      <c r="W47" s="1347"/>
      <c r="X47" s="1347"/>
      <c r="Y47" s="1347"/>
      <c r="Z47" s="1347"/>
      <c r="AA47" s="1347"/>
      <c r="AB47" s="1347"/>
      <c r="AC47" s="1347"/>
      <c r="AD47" s="225">
        <v>680</v>
      </c>
      <c r="AE47" s="225">
        <v>707</v>
      </c>
      <c r="AF47" s="225">
        <v>698</v>
      </c>
      <c r="AG47" s="225">
        <v>688</v>
      </c>
      <c r="AH47" s="225">
        <v>700</v>
      </c>
      <c r="AI47" s="225">
        <v>725</v>
      </c>
      <c r="AJ47" s="225">
        <v>744</v>
      </c>
      <c r="AK47" s="225">
        <v>760</v>
      </c>
      <c r="AL47" s="225">
        <v>762</v>
      </c>
      <c r="AM47" s="225">
        <v>772</v>
      </c>
      <c r="AN47" s="225">
        <v>784</v>
      </c>
      <c r="AO47" s="225">
        <v>757</v>
      </c>
      <c r="AP47" s="225">
        <v>728</v>
      </c>
      <c r="AQ47" s="225">
        <v>725</v>
      </c>
      <c r="AR47" s="225">
        <v>719</v>
      </c>
      <c r="AS47" s="225">
        <v>710</v>
      </c>
      <c r="AT47" s="454"/>
      <c r="AU47" s="485">
        <v>312</v>
      </c>
      <c r="AV47" s="485">
        <v>303</v>
      </c>
      <c r="AW47" s="225">
        <v>9</v>
      </c>
      <c r="AX47" s="167">
        <v>2.9702970297029702E-2</v>
      </c>
      <c r="AY47" s="454"/>
      <c r="AZ47" s="225">
        <v>312</v>
      </c>
      <c r="BA47" s="225">
        <v>303</v>
      </c>
      <c r="BB47" s="225">
        <v>294</v>
      </c>
      <c r="BC47" s="225">
        <v>294</v>
      </c>
      <c r="BD47" s="225">
        <v>276</v>
      </c>
      <c r="BE47" s="1347"/>
      <c r="BF47" s="1347"/>
      <c r="BG47" s="1347"/>
      <c r="BH47" s="1347"/>
      <c r="BI47" s="225">
        <v>728</v>
      </c>
      <c r="BJ47" s="169">
        <v>689</v>
      </c>
      <c r="BK47" s="169">
        <v>657</v>
      </c>
      <c r="BL47" s="169">
        <v>623</v>
      </c>
      <c r="BM47" s="454"/>
      <c r="BO47" s="381"/>
      <c r="BR47" s="381"/>
    </row>
    <row r="48" spans="1:70" ht="13.5" customHeight="1" x14ac:dyDescent="0.2">
      <c r="A48" s="658" t="s">
        <v>298</v>
      </c>
      <c r="B48" s="449"/>
      <c r="C48" s="225">
        <v>4</v>
      </c>
      <c r="D48" s="167">
        <v>3.5087719298245612E-2</v>
      </c>
      <c r="E48" s="124"/>
      <c r="F48" s="124">
        <v>118</v>
      </c>
      <c r="G48" s="225">
        <v>117</v>
      </c>
      <c r="H48" s="225">
        <v>114</v>
      </c>
      <c r="I48" s="225">
        <v>111</v>
      </c>
      <c r="J48" s="225">
        <v>114</v>
      </c>
      <c r="K48" s="225">
        <v>113</v>
      </c>
      <c r="L48" s="225">
        <v>113</v>
      </c>
      <c r="M48" s="225">
        <v>116</v>
      </c>
      <c r="N48" s="225">
        <v>118</v>
      </c>
      <c r="O48" s="225">
        <v>119</v>
      </c>
      <c r="P48" s="225">
        <v>115</v>
      </c>
      <c r="Q48" s="225">
        <v>119</v>
      </c>
      <c r="R48" s="225">
        <v>122</v>
      </c>
      <c r="S48" s="225">
        <v>119</v>
      </c>
      <c r="T48" s="225">
        <v>96</v>
      </c>
      <c r="U48" s="225">
        <v>98</v>
      </c>
      <c r="V48" s="225">
        <v>106</v>
      </c>
      <c r="W48" s="1347"/>
      <c r="X48" s="1347"/>
      <c r="Y48" s="1347"/>
      <c r="Z48" s="1347"/>
      <c r="AA48" s="1347"/>
      <c r="AB48" s="1347"/>
      <c r="AC48" s="1347"/>
      <c r="AD48" s="225">
        <v>0</v>
      </c>
      <c r="AE48" s="225">
        <v>0</v>
      </c>
      <c r="AF48" s="225">
        <v>0</v>
      </c>
      <c r="AG48" s="225">
        <v>0</v>
      </c>
      <c r="AH48" s="225">
        <v>0</v>
      </c>
      <c r="AI48" s="225">
        <v>0</v>
      </c>
      <c r="AJ48" s="225">
        <v>0</v>
      </c>
      <c r="AK48" s="225">
        <v>0</v>
      </c>
      <c r="AL48" s="225">
        <v>0</v>
      </c>
      <c r="AM48" s="225">
        <v>0</v>
      </c>
      <c r="AN48" s="225">
        <v>0</v>
      </c>
      <c r="AO48" s="225">
        <v>0</v>
      </c>
      <c r="AP48" s="225">
        <v>0</v>
      </c>
      <c r="AQ48" s="225">
        <v>0</v>
      </c>
      <c r="AR48" s="225">
        <v>0</v>
      </c>
      <c r="AS48" s="225">
        <v>0</v>
      </c>
      <c r="AT48" s="454"/>
      <c r="AU48" s="485">
        <v>118</v>
      </c>
      <c r="AV48" s="485">
        <v>114</v>
      </c>
      <c r="AW48" s="225">
        <v>4</v>
      </c>
      <c r="AX48" s="167">
        <v>3.5087719298245612E-2</v>
      </c>
      <c r="AY48" s="454"/>
      <c r="AZ48" s="225">
        <v>118</v>
      </c>
      <c r="BA48" s="225">
        <v>114</v>
      </c>
      <c r="BB48" s="225">
        <v>118</v>
      </c>
      <c r="BC48" s="225">
        <v>122</v>
      </c>
      <c r="BD48" s="225">
        <v>106</v>
      </c>
      <c r="BE48" s="1347"/>
      <c r="BF48" s="1347"/>
      <c r="BG48" s="1347"/>
      <c r="BH48" s="1347"/>
      <c r="BI48" s="225"/>
      <c r="BJ48" s="169"/>
      <c r="BK48" s="169"/>
      <c r="BL48" s="169"/>
      <c r="BM48" s="454"/>
      <c r="BO48" s="381"/>
      <c r="BR48" s="381"/>
    </row>
    <row r="49" spans="1:70" ht="12.75" customHeight="1" x14ac:dyDescent="0.2">
      <c r="A49" s="161"/>
      <c r="B49" s="161"/>
      <c r="C49" s="454"/>
      <c r="D49" s="454"/>
      <c r="E49" s="390"/>
      <c r="F49" s="390"/>
      <c r="G49" s="454"/>
      <c r="H49" s="454"/>
      <c r="I49" s="161"/>
      <c r="J49" s="454"/>
      <c r="K49" s="454"/>
      <c r="L49" s="454"/>
      <c r="M49" s="161"/>
      <c r="N49" s="454"/>
      <c r="O49" s="454"/>
      <c r="P49" s="454"/>
      <c r="Q49" s="161"/>
      <c r="R49" s="454"/>
      <c r="S49" s="454"/>
      <c r="T49" s="454"/>
      <c r="U49" s="161"/>
      <c r="V49" s="454"/>
      <c r="W49" s="454"/>
      <c r="X49" s="454"/>
      <c r="Y49" s="161"/>
      <c r="Z49" s="454"/>
      <c r="AA49" s="454"/>
      <c r="AB49" s="454"/>
      <c r="AC49" s="161"/>
      <c r="AD49" s="454"/>
      <c r="AE49" s="454"/>
      <c r="AF49" s="454"/>
      <c r="AG49" s="161"/>
      <c r="AH49" s="454"/>
      <c r="AI49" s="454"/>
      <c r="AJ49" s="454"/>
      <c r="AK49" s="161"/>
      <c r="AL49" s="454"/>
      <c r="AM49" s="454"/>
      <c r="AN49" s="454"/>
      <c r="AO49" s="454"/>
      <c r="AP49" s="454"/>
      <c r="AQ49" s="454"/>
      <c r="AR49" s="454"/>
      <c r="AS49" s="454"/>
      <c r="AT49" s="454"/>
      <c r="AU49" s="454"/>
      <c r="AV49" s="454"/>
      <c r="AW49" s="454"/>
      <c r="AX49" s="454"/>
      <c r="AY49" s="454"/>
      <c r="AZ49" s="454"/>
      <c r="BA49" s="454"/>
      <c r="BB49" s="454"/>
      <c r="BC49" s="454"/>
      <c r="BD49" s="454"/>
      <c r="BE49" s="454"/>
      <c r="BF49" s="454"/>
      <c r="BG49" s="454"/>
      <c r="BH49" s="454"/>
      <c r="BI49" s="454"/>
      <c r="BJ49" s="447"/>
      <c r="BK49" s="438"/>
      <c r="BL49" s="438"/>
      <c r="BM49" s="454"/>
      <c r="BO49" s="381"/>
      <c r="BR49" s="381"/>
    </row>
    <row r="50" spans="1:70" ht="18" customHeight="1" x14ac:dyDescent="0.2">
      <c r="A50" s="635" t="s">
        <v>179</v>
      </c>
      <c r="B50" s="161"/>
      <c r="C50" s="438"/>
      <c r="D50" s="438"/>
      <c r="E50" s="390"/>
      <c r="F50" s="390"/>
      <c r="G50" s="454"/>
      <c r="H50" s="454"/>
      <c r="I50" s="454"/>
      <c r="J50" s="454"/>
      <c r="K50" s="454"/>
      <c r="L50" s="454"/>
      <c r="M50" s="454"/>
      <c r="N50" s="454"/>
      <c r="O50" s="454"/>
      <c r="P50" s="1348"/>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38"/>
      <c r="AO50" s="438"/>
      <c r="AP50" s="438"/>
      <c r="AQ50" s="438"/>
      <c r="AR50" s="438"/>
      <c r="AS50" s="438"/>
      <c r="AT50" s="454"/>
      <c r="AU50" s="732"/>
      <c r="AV50" s="438"/>
      <c r="AW50" s="454"/>
      <c r="AX50" s="454"/>
      <c r="AY50" s="438"/>
      <c r="AZ50" s="438"/>
      <c r="BA50" s="438"/>
      <c r="BB50" s="438"/>
      <c r="BC50" s="438"/>
      <c r="BD50" s="438"/>
      <c r="BE50" s="438"/>
      <c r="BF50" s="438"/>
      <c r="BG50" s="438"/>
      <c r="BH50" s="438"/>
      <c r="BI50" s="438"/>
      <c r="BJ50" s="447"/>
      <c r="BK50" s="438"/>
      <c r="BL50" s="438"/>
      <c r="BM50" s="454"/>
      <c r="BO50" s="381"/>
      <c r="BR50" s="381"/>
    </row>
    <row r="51" spans="1:70" ht="12.75" customHeight="1" x14ac:dyDescent="0.2">
      <c r="A51" s="636"/>
      <c r="B51" s="161"/>
      <c r="C51" s="438"/>
      <c r="D51" s="438"/>
      <c r="E51" s="390"/>
      <c r="F51" s="619"/>
      <c r="G51" s="733"/>
      <c r="H51" s="733"/>
      <c r="I51" s="454"/>
      <c r="J51" s="733"/>
      <c r="K51" s="733"/>
      <c r="L51" s="733"/>
      <c r="M51" s="454"/>
      <c r="N51" s="733"/>
      <c r="O51" s="733"/>
      <c r="P51" s="733"/>
      <c r="Q51" s="454"/>
      <c r="R51" s="733"/>
      <c r="S51" s="733"/>
      <c r="T51" s="733"/>
      <c r="U51" s="454"/>
      <c r="V51" s="733"/>
      <c r="W51" s="454"/>
      <c r="X51" s="733"/>
      <c r="Y51" s="454"/>
      <c r="Z51" s="733"/>
      <c r="AA51" s="454"/>
      <c r="AB51" s="733"/>
      <c r="AC51" s="454"/>
      <c r="AD51" s="733"/>
      <c r="AE51" s="454"/>
      <c r="AF51" s="733"/>
      <c r="AG51" s="454"/>
      <c r="AH51" s="733"/>
      <c r="AI51" s="454"/>
      <c r="AJ51" s="454"/>
      <c r="AK51" s="454"/>
      <c r="AL51" s="454"/>
      <c r="AM51" s="454"/>
      <c r="AN51" s="438"/>
      <c r="AO51" s="438"/>
      <c r="AP51" s="438"/>
      <c r="AQ51" s="438"/>
      <c r="AR51" s="438"/>
      <c r="AS51" s="438"/>
      <c r="AT51" s="454"/>
      <c r="AU51" s="438"/>
      <c r="AV51" s="438"/>
      <c r="AW51" s="454"/>
      <c r="AX51" s="454"/>
      <c r="AY51" s="438"/>
      <c r="AZ51" s="438"/>
      <c r="BA51" s="438"/>
      <c r="BB51" s="438"/>
      <c r="BC51" s="438"/>
      <c r="BD51" s="438"/>
      <c r="BE51" s="438"/>
      <c r="BF51" s="438"/>
      <c r="BG51" s="438"/>
      <c r="BH51" s="438"/>
      <c r="BI51" s="438"/>
      <c r="BJ51" s="553"/>
      <c r="BK51" s="553"/>
      <c r="BL51" s="553"/>
      <c r="BM51" s="454"/>
      <c r="BO51" s="381"/>
      <c r="BR51" s="381"/>
    </row>
    <row r="52" spans="1:70" ht="12.75" customHeight="1" x14ac:dyDescent="0.2">
      <c r="A52" s="160"/>
      <c r="B52" s="161"/>
      <c r="C52" s="1522" t="s">
        <v>337</v>
      </c>
      <c r="D52" s="1523"/>
      <c r="E52" s="112"/>
      <c r="F52" s="114"/>
      <c r="G52" s="200"/>
      <c r="H52" s="200"/>
      <c r="I52" s="464"/>
      <c r="J52" s="200"/>
      <c r="K52" s="200"/>
      <c r="L52" s="200"/>
      <c r="M52" s="464"/>
      <c r="N52" s="200"/>
      <c r="O52" s="200"/>
      <c r="P52" s="200"/>
      <c r="Q52" s="464"/>
      <c r="R52" s="200"/>
      <c r="S52" s="200"/>
      <c r="T52" s="200"/>
      <c r="U52" s="464"/>
      <c r="V52" s="465"/>
      <c r="W52" s="466"/>
      <c r="X52" s="200"/>
      <c r="Y52" s="464"/>
      <c r="Z52" s="465"/>
      <c r="AA52" s="466"/>
      <c r="AB52" s="200"/>
      <c r="AC52" s="464"/>
      <c r="AE52" s="466"/>
      <c r="AF52" s="156"/>
      <c r="AG52" s="464"/>
      <c r="AH52" s="466"/>
      <c r="AJ52" s="200"/>
      <c r="AK52" s="464"/>
      <c r="AL52" s="466"/>
      <c r="AM52" s="466"/>
      <c r="AN52" s="466"/>
      <c r="AO52" s="466"/>
      <c r="AP52" s="467"/>
      <c r="AQ52" s="464"/>
      <c r="AR52" s="464"/>
      <c r="AS52" s="464"/>
      <c r="AT52" s="468"/>
      <c r="AU52" s="206" t="s">
        <v>338</v>
      </c>
      <c r="AV52" s="206"/>
      <c r="AW52" s="206" t="s">
        <v>327</v>
      </c>
      <c r="AX52" s="207"/>
      <c r="AY52" s="208"/>
      <c r="AZ52" s="209"/>
      <c r="BA52" s="209"/>
      <c r="BB52" s="209"/>
      <c r="BC52" s="209"/>
      <c r="BD52" s="209"/>
      <c r="BE52" s="209"/>
      <c r="BF52" s="209"/>
      <c r="BG52" s="209"/>
      <c r="BH52" s="734"/>
      <c r="BI52" s="735"/>
      <c r="BJ52" s="209"/>
      <c r="BK52" s="209"/>
      <c r="BL52" s="209"/>
      <c r="BM52" s="433"/>
      <c r="BO52" s="381"/>
      <c r="BR52" s="381"/>
    </row>
    <row r="53" spans="1:70" ht="12.75" customHeight="1" x14ac:dyDescent="0.2">
      <c r="A53" s="160" t="s">
        <v>2</v>
      </c>
      <c r="B53" s="161"/>
      <c r="C53" s="1524" t="s">
        <v>38</v>
      </c>
      <c r="D53" s="1525"/>
      <c r="E53" s="117"/>
      <c r="F53" s="118" t="s">
        <v>282</v>
      </c>
      <c r="G53" s="210" t="s">
        <v>281</v>
      </c>
      <c r="H53" s="210" t="s">
        <v>280</v>
      </c>
      <c r="I53" s="211" t="s">
        <v>278</v>
      </c>
      <c r="J53" s="210" t="s">
        <v>258</v>
      </c>
      <c r="K53" s="210" t="s">
        <v>259</v>
      </c>
      <c r="L53" s="210" t="s">
        <v>260</v>
      </c>
      <c r="M53" s="211" t="s">
        <v>261</v>
      </c>
      <c r="N53" s="210" t="s">
        <v>232</v>
      </c>
      <c r="O53" s="210" t="s">
        <v>231</v>
      </c>
      <c r="P53" s="210" t="s">
        <v>230</v>
      </c>
      <c r="Q53" s="211" t="s">
        <v>229</v>
      </c>
      <c r="R53" s="210" t="s">
        <v>206</v>
      </c>
      <c r="S53" s="210" t="s">
        <v>207</v>
      </c>
      <c r="T53" s="210" t="s">
        <v>208</v>
      </c>
      <c r="U53" s="211" t="s">
        <v>209</v>
      </c>
      <c r="V53" s="212" t="s">
        <v>154</v>
      </c>
      <c r="W53" s="210" t="s">
        <v>155</v>
      </c>
      <c r="X53" s="210" t="s">
        <v>156</v>
      </c>
      <c r="Y53" s="211" t="s">
        <v>153</v>
      </c>
      <c r="Z53" s="212" t="s">
        <v>130</v>
      </c>
      <c r="AA53" s="210" t="s">
        <v>131</v>
      </c>
      <c r="AB53" s="210" t="s">
        <v>132</v>
      </c>
      <c r="AC53" s="211" t="s">
        <v>133</v>
      </c>
      <c r="AD53" s="210" t="s">
        <v>112</v>
      </c>
      <c r="AE53" s="210" t="s">
        <v>111</v>
      </c>
      <c r="AF53" s="210" t="s">
        <v>110</v>
      </c>
      <c r="AG53" s="211" t="s">
        <v>109</v>
      </c>
      <c r="AH53" s="210" t="s">
        <v>80</v>
      </c>
      <c r="AI53" s="210" t="s">
        <v>81</v>
      </c>
      <c r="AJ53" s="210" t="s">
        <v>82</v>
      </c>
      <c r="AK53" s="211" t="s">
        <v>29</v>
      </c>
      <c r="AL53" s="210" t="s">
        <v>30</v>
      </c>
      <c r="AM53" s="210" t="s">
        <v>31</v>
      </c>
      <c r="AN53" s="210" t="s">
        <v>32</v>
      </c>
      <c r="AO53" s="210" t="s">
        <v>33</v>
      </c>
      <c r="AP53" s="213" t="s">
        <v>34</v>
      </c>
      <c r="AQ53" s="211" t="s">
        <v>35</v>
      </c>
      <c r="AR53" s="211" t="s">
        <v>36</v>
      </c>
      <c r="AS53" s="211" t="s">
        <v>37</v>
      </c>
      <c r="AT53" s="214"/>
      <c r="AU53" s="210" t="s">
        <v>282</v>
      </c>
      <c r="AV53" s="210" t="s">
        <v>258</v>
      </c>
      <c r="AW53" s="1537" t="s">
        <v>38</v>
      </c>
      <c r="AX53" s="1525"/>
      <c r="AY53" s="567"/>
      <c r="AZ53" s="212" t="s">
        <v>321</v>
      </c>
      <c r="BA53" s="212" t="s">
        <v>269</v>
      </c>
      <c r="BB53" s="212" t="s">
        <v>233</v>
      </c>
      <c r="BC53" s="212" t="s">
        <v>210</v>
      </c>
      <c r="BD53" s="212" t="s">
        <v>157</v>
      </c>
      <c r="BE53" s="212" t="s">
        <v>114</v>
      </c>
      <c r="BF53" s="212" t="s">
        <v>113</v>
      </c>
      <c r="BG53" s="212" t="s">
        <v>42</v>
      </c>
      <c r="BH53" s="212" t="s">
        <v>39</v>
      </c>
      <c r="BI53" s="213" t="s">
        <v>40</v>
      </c>
      <c r="BJ53" s="213" t="s">
        <v>116</v>
      </c>
      <c r="BK53" s="213" t="s">
        <v>117</v>
      </c>
      <c r="BL53" s="213" t="s">
        <v>118</v>
      </c>
      <c r="BM53" s="433"/>
      <c r="BO53" s="381"/>
      <c r="BR53" s="381"/>
    </row>
    <row r="54" spans="1:70" ht="12.75" customHeight="1" x14ac:dyDescent="0.2">
      <c r="A54" s="453"/>
      <c r="B54" s="454" t="s">
        <v>4</v>
      </c>
      <c r="C54" s="639">
        <v>-759</v>
      </c>
      <c r="D54" s="167">
        <v>-2.1277192195559541E-2</v>
      </c>
      <c r="E54" s="389"/>
      <c r="F54" s="393">
        <v>34913</v>
      </c>
      <c r="G54" s="484">
        <v>35040</v>
      </c>
      <c r="H54" s="484">
        <v>34039</v>
      </c>
      <c r="I54" s="736">
        <v>34367</v>
      </c>
      <c r="J54" s="484">
        <v>35672</v>
      </c>
      <c r="K54" s="484">
        <v>29965</v>
      </c>
      <c r="L54" s="484">
        <v>29786</v>
      </c>
      <c r="M54" s="736">
        <v>30128</v>
      </c>
      <c r="N54" s="484">
        <v>33220</v>
      </c>
      <c r="O54" s="484">
        <v>27018</v>
      </c>
      <c r="P54" s="484">
        <v>25830</v>
      </c>
      <c r="Q54" s="736">
        <v>26978</v>
      </c>
      <c r="R54" s="484">
        <v>26706</v>
      </c>
      <c r="S54" s="484">
        <v>24792</v>
      </c>
      <c r="T54" s="484">
        <v>20672</v>
      </c>
      <c r="U54" s="736">
        <v>19587</v>
      </c>
      <c r="V54" s="484">
        <v>1987</v>
      </c>
      <c r="W54" s="1346"/>
      <c r="X54" s="1346"/>
      <c r="Y54" s="1349"/>
      <c r="Z54" s="1346"/>
      <c r="AA54" s="1346"/>
      <c r="AB54" s="1346"/>
      <c r="AC54" s="1349"/>
      <c r="AD54" s="484">
        <v>54990</v>
      </c>
      <c r="AE54" s="484">
        <v>51733</v>
      </c>
      <c r="AF54" s="484">
        <v>40138</v>
      </c>
      <c r="AG54" s="736">
        <v>40185</v>
      </c>
      <c r="AH54" s="753">
        <v>37255</v>
      </c>
      <c r="AI54" s="484">
        <v>33532</v>
      </c>
      <c r="AJ54" s="484">
        <v>43844</v>
      </c>
      <c r="AK54" s="736">
        <v>57853</v>
      </c>
      <c r="AL54" s="441">
        <v>54463</v>
      </c>
      <c r="AM54" s="527">
        <v>61166</v>
      </c>
      <c r="AN54" s="527">
        <v>57415</v>
      </c>
      <c r="AO54" s="480">
        <v>76083</v>
      </c>
      <c r="AP54" s="738">
        <v>75876</v>
      </c>
      <c r="AQ54" s="480">
        <v>68831</v>
      </c>
      <c r="AR54" s="480">
        <v>55626</v>
      </c>
      <c r="AS54" s="661">
        <v>72286</v>
      </c>
      <c r="AT54" s="478"/>
      <c r="AU54" s="753">
        <v>138359</v>
      </c>
      <c r="AV54" s="485">
        <v>125551</v>
      </c>
      <c r="AW54" s="1350">
        <v>12808</v>
      </c>
      <c r="AX54" s="456">
        <v>0.10201432087358922</v>
      </c>
      <c r="AY54" s="438"/>
      <c r="AZ54" s="1150">
        <v>138359</v>
      </c>
      <c r="BA54" s="1150">
        <v>125551</v>
      </c>
      <c r="BB54" s="1150">
        <v>113046</v>
      </c>
      <c r="BC54" s="531">
        <v>91757</v>
      </c>
      <c r="BD54" s="531">
        <v>1987</v>
      </c>
      <c r="BE54" s="1351"/>
      <c r="BF54" s="1351"/>
      <c r="BG54" s="1351"/>
      <c r="BH54" s="1351"/>
      <c r="BI54" s="738">
        <v>272619</v>
      </c>
      <c r="BJ54" s="738">
        <v>225194</v>
      </c>
      <c r="BK54" s="738">
        <v>178176</v>
      </c>
      <c r="BL54" s="738">
        <v>175983</v>
      </c>
      <c r="BM54" s="433"/>
      <c r="BO54" s="381"/>
      <c r="BR54" s="381"/>
    </row>
    <row r="55" spans="1:70" ht="12.75" customHeight="1" x14ac:dyDescent="0.2">
      <c r="A55" s="438"/>
      <c r="B55" s="454" t="s">
        <v>79</v>
      </c>
      <c r="C55" s="455">
        <v>2066</v>
      </c>
      <c r="D55" s="167">
        <v>7.5048131061789383E-2</v>
      </c>
      <c r="E55" s="141"/>
      <c r="F55" s="408">
        <v>29595</v>
      </c>
      <c r="G55" s="514">
        <v>27902</v>
      </c>
      <c r="H55" s="514">
        <v>27431</v>
      </c>
      <c r="I55" s="736">
        <v>27360</v>
      </c>
      <c r="J55" s="514">
        <v>27529</v>
      </c>
      <c r="K55" s="514">
        <v>24292</v>
      </c>
      <c r="L55" s="514">
        <v>24034</v>
      </c>
      <c r="M55" s="736">
        <v>23923</v>
      </c>
      <c r="N55" s="514">
        <v>24462</v>
      </c>
      <c r="O55" s="514">
        <v>21341</v>
      </c>
      <c r="P55" s="514">
        <v>20391</v>
      </c>
      <c r="Q55" s="736">
        <v>20237</v>
      </c>
      <c r="R55" s="514">
        <v>18686</v>
      </c>
      <c r="S55" s="514">
        <v>20629</v>
      </c>
      <c r="T55" s="514">
        <v>15875</v>
      </c>
      <c r="U55" s="736">
        <v>16562</v>
      </c>
      <c r="V55" s="514">
        <v>1649</v>
      </c>
      <c r="W55" s="1346"/>
      <c r="X55" s="1346"/>
      <c r="Y55" s="1349"/>
      <c r="Z55" s="1346"/>
      <c r="AA55" s="1346"/>
      <c r="AB55" s="1346"/>
      <c r="AC55" s="1346"/>
      <c r="AD55" s="514">
        <v>46835</v>
      </c>
      <c r="AE55" s="514">
        <v>42047</v>
      </c>
      <c r="AF55" s="514">
        <v>35213</v>
      </c>
      <c r="AG55" s="736">
        <v>35168</v>
      </c>
      <c r="AH55" s="514">
        <v>28967</v>
      </c>
      <c r="AI55" s="514">
        <v>34689</v>
      </c>
      <c r="AJ55" s="514">
        <v>35911</v>
      </c>
      <c r="AK55" s="736">
        <v>44683</v>
      </c>
      <c r="AL55" s="441">
        <v>43703</v>
      </c>
      <c r="AM55" s="527">
        <v>48132</v>
      </c>
      <c r="AN55" s="527">
        <v>44039</v>
      </c>
      <c r="AO55" s="480">
        <v>57148</v>
      </c>
      <c r="AP55" s="486">
        <v>55349</v>
      </c>
      <c r="AQ55" s="480">
        <v>50178</v>
      </c>
      <c r="AR55" s="480">
        <v>41346</v>
      </c>
      <c r="AS55" s="480">
        <v>55217</v>
      </c>
      <c r="AT55" s="478"/>
      <c r="AU55" s="484">
        <v>112288</v>
      </c>
      <c r="AV55" s="485">
        <v>99778</v>
      </c>
      <c r="AW55" s="225">
        <v>12510</v>
      </c>
      <c r="AX55" s="256">
        <v>0.12537833991461045</v>
      </c>
      <c r="AY55" s="438"/>
      <c r="AZ55" s="1150">
        <v>112288</v>
      </c>
      <c r="BA55" s="1150">
        <v>99778</v>
      </c>
      <c r="BB55" s="1150">
        <v>86431</v>
      </c>
      <c r="BC55" s="531">
        <v>71752</v>
      </c>
      <c r="BD55" s="531">
        <v>1649</v>
      </c>
      <c r="BE55" s="1351"/>
      <c r="BF55" s="1351"/>
      <c r="BG55" s="1351"/>
      <c r="BH55" s="1351"/>
      <c r="BI55" s="486">
        <v>202090</v>
      </c>
      <c r="BJ55" s="486">
        <v>163976</v>
      </c>
      <c r="BK55" s="486">
        <v>127504</v>
      </c>
      <c r="BL55" s="486">
        <v>118638</v>
      </c>
      <c r="BM55" s="433"/>
      <c r="BO55" s="381"/>
      <c r="BR55" s="381"/>
    </row>
    <row r="56" spans="1:70" x14ac:dyDescent="0.2">
      <c r="A56" s="438"/>
      <c r="B56" s="630" t="s">
        <v>149</v>
      </c>
      <c r="C56" s="455">
        <v>-2825</v>
      </c>
      <c r="D56" s="167">
        <v>-0.34692373818003192</v>
      </c>
      <c r="E56" s="141"/>
      <c r="F56" s="408">
        <v>5318</v>
      </c>
      <c r="G56" s="514">
        <v>7138</v>
      </c>
      <c r="H56" s="514">
        <v>6608</v>
      </c>
      <c r="I56" s="736">
        <v>7007</v>
      </c>
      <c r="J56" s="514">
        <v>8143</v>
      </c>
      <c r="K56" s="514">
        <v>5673</v>
      </c>
      <c r="L56" s="514">
        <v>5752</v>
      </c>
      <c r="M56" s="736">
        <v>6205</v>
      </c>
      <c r="N56" s="514">
        <v>8758</v>
      </c>
      <c r="O56" s="514">
        <v>5677</v>
      </c>
      <c r="P56" s="514">
        <v>5439</v>
      </c>
      <c r="Q56" s="736">
        <v>6741</v>
      </c>
      <c r="R56" s="514">
        <v>8020</v>
      </c>
      <c r="S56" s="514">
        <v>4163</v>
      </c>
      <c r="T56" s="514">
        <v>4797</v>
      </c>
      <c r="U56" s="736">
        <v>3025</v>
      </c>
      <c r="V56" s="514">
        <v>338</v>
      </c>
      <c r="W56" s="1346"/>
      <c r="X56" s="1346"/>
      <c r="Y56" s="1349"/>
      <c r="Z56" s="1346"/>
      <c r="AA56" s="1346"/>
      <c r="AB56" s="1346"/>
      <c r="AC56" s="1346"/>
      <c r="AD56" s="514">
        <v>8155</v>
      </c>
      <c r="AE56" s="514">
        <v>9686</v>
      </c>
      <c r="AF56" s="514">
        <v>4925</v>
      </c>
      <c r="AG56" s="736">
        <v>5017</v>
      </c>
      <c r="AH56" s="514">
        <v>8288</v>
      </c>
      <c r="AI56" s="514">
        <v>-1157</v>
      </c>
      <c r="AJ56" s="514">
        <v>7933</v>
      </c>
      <c r="AK56" s="736">
        <v>13170</v>
      </c>
      <c r="AL56" s="441">
        <v>10760</v>
      </c>
      <c r="AM56" s="527">
        <v>13034</v>
      </c>
      <c r="AN56" s="527">
        <v>13376</v>
      </c>
      <c r="AO56" s="480">
        <v>18935</v>
      </c>
      <c r="AP56" s="486">
        <v>20527</v>
      </c>
      <c r="AQ56" s="480">
        <v>18653</v>
      </c>
      <c r="AR56" s="480">
        <v>14280</v>
      </c>
      <c r="AS56" s="480">
        <v>17069</v>
      </c>
      <c r="AT56" s="478"/>
      <c r="AU56" s="484">
        <v>26071</v>
      </c>
      <c r="AV56" s="485">
        <v>25773</v>
      </c>
      <c r="AW56" s="225">
        <v>298</v>
      </c>
      <c r="AX56" s="256">
        <v>1.1562487874907849E-2</v>
      </c>
      <c r="AY56" s="438"/>
      <c r="AZ56" s="531">
        <v>26071</v>
      </c>
      <c r="BA56" s="1150">
        <v>25773</v>
      </c>
      <c r="BB56" s="1150">
        <v>26615</v>
      </c>
      <c r="BC56" s="531">
        <v>20005</v>
      </c>
      <c r="BD56" s="531">
        <v>338</v>
      </c>
      <c r="BE56" s="1351"/>
      <c r="BF56" s="1351"/>
      <c r="BG56" s="1351"/>
      <c r="BH56" s="1351"/>
      <c r="BI56" s="486">
        <v>70529</v>
      </c>
      <c r="BJ56" s="486">
        <v>61218</v>
      </c>
      <c r="BK56" s="486">
        <v>50672</v>
      </c>
      <c r="BL56" s="486">
        <v>57345</v>
      </c>
      <c r="BM56" s="433"/>
      <c r="BO56" s="381"/>
      <c r="BR56" s="381"/>
    </row>
    <row r="57" spans="1:70" x14ac:dyDescent="0.2">
      <c r="A57" s="438"/>
      <c r="B57" s="630" t="s">
        <v>148</v>
      </c>
      <c r="C57" s="457">
        <v>-2118</v>
      </c>
      <c r="D57" s="437">
        <v>-0.29835188054655587</v>
      </c>
      <c r="E57" s="141"/>
      <c r="F57" s="424">
        <v>4981</v>
      </c>
      <c r="G57" s="579">
        <v>6516</v>
      </c>
      <c r="H57" s="579">
        <v>5974</v>
      </c>
      <c r="I57" s="739">
        <v>6410</v>
      </c>
      <c r="J57" s="579">
        <v>7099</v>
      </c>
      <c r="K57" s="579">
        <v>4737</v>
      </c>
      <c r="L57" s="579">
        <v>4647</v>
      </c>
      <c r="M57" s="739">
        <v>5090</v>
      </c>
      <c r="N57" s="579">
        <v>6399</v>
      </c>
      <c r="O57" s="579">
        <v>3502</v>
      </c>
      <c r="P57" s="579">
        <v>3559</v>
      </c>
      <c r="Q57" s="739">
        <v>5108</v>
      </c>
      <c r="R57" s="579">
        <v>6251</v>
      </c>
      <c r="S57" s="579">
        <v>2420</v>
      </c>
      <c r="T57" s="579">
        <v>2783</v>
      </c>
      <c r="U57" s="578">
        <v>1815</v>
      </c>
      <c r="V57" s="579">
        <v>338</v>
      </c>
      <c r="W57" s="1352"/>
      <c r="X57" s="1352"/>
      <c r="Y57" s="1353"/>
      <c r="Z57" s="1352"/>
      <c r="AA57" s="1352"/>
      <c r="AB57" s="1352"/>
      <c r="AC57" s="1353"/>
      <c r="AD57" s="579"/>
      <c r="AE57" s="579"/>
      <c r="AF57" s="579"/>
      <c r="AG57" s="739"/>
      <c r="AH57" s="579"/>
      <c r="AI57" s="579"/>
      <c r="AJ57" s="579"/>
      <c r="AK57" s="739"/>
      <c r="AL57" s="742"/>
      <c r="AM57" s="741"/>
      <c r="AN57" s="741"/>
      <c r="AO57" s="503"/>
      <c r="AP57" s="509"/>
      <c r="AQ57" s="503"/>
      <c r="AR57" s="503"/>
      <c r="AS57" s="503"/>
      <c r="AT57" s="478"/>
      <c r="AU57" s="579">
        <v>23881</v>
      </c>
      <c r="AV57" s="587">
        <v>21573</v>
      </c>
      <c r="AW57" s="579">
        <v>2308</v>
      </c>
      <c r="AX57" s="437">
        <v>0.1069855838316414</v>
      </c>
      <c r="AY57" s="438"/>
      <c r="AZ57" s="585">
        <v>23881</v>
      </c>
      <c r="BA57" s="1284">
        <v>21573</v>
      </c>
      <c r="BB57" s="1284">
        <v>18568</v>
      </c>
      <c r="BC57" s="743">
        <v>13269</v>
      </c>
      <c r="BD57" s="743">
        <v>338</v>
      </c>
      <c r="BE57" s="1354"/>
      <c r="BF57" s="1354"/>
      <c r="BG57" s="1354"/>
      <c r="BH57" s="1354"/>
      <c r="BI57" s="509"/>
      <c r="BJ57" s="509"/>
      <c r="BK57" s="509"/>
      <c r="BL57" s="509"/>
      <c r="BM57" s="433"/>
      <c r="BO57" s="381"/>
      <c r="BR57" s="381"/>
    </row>
    <row r="58" spans="1:70" ht="12.75" customHeight="1" x14ac:dyDescent="0.2">
      <c r="A58" s="438"/>
      <c r="B58" s="454"/>
      <c r="C58" s="226"/>
      <c r="D58" s="175"/>
      <c r="E58" s="138"/>
      <c r="F58" s="138"/>
      <c r="G58" s="175"/>
      <c r="H58" s="175"/>
      <c r="I58" s="454"/>
      <c r="J58" s="175"/>
      <c r="K58" s="175"/>
      <c r="L58" s="175"/>
      <c r="M58" s="454"/>
      <c r="N58" s="175"/>
      <c r="O58" s="175"/>
      <c r="P58" s="175"/>
      <c r="Q58" s="454"/>
      <c r="R58" s="175"/>
      <c r="S58" s="175"/>
      <c r="T58" s="175"/>
      <c r="U58" s="454"/>
      <c r="V58" s="526"/>
      <c r="W58" s="175"/>
      <c r="X58" s="175"/>
      <c r="Y58" s="454"/>
      <c r="Z58" s="175"/>
      <c r="AA58" s="175"/>
      <c r="AB58" s="175"/>
      <c r="AC58" s="454"/>
      <c r="AD58" s="175"/>
      <c r="AE58" s="175"/>
      <c r="AF58" s="175"/>
      <c r="AG58" s="454"/>
      <c r="AH58" s="175"/>
      <c r="AI58" s="175"/>
      <c r="AJ58" s="175"/>
      <c r="AK58" s="454"/>
      <c r="AL58" s="438"/>
      <c r="AM58" s="438"/>
      <c r="AN58" s="438"/>
      <c r="AO58" s="438"/>
      <c r="AP58" s="438"/>
      <c r="AQ58" s="438"/>
      <c r="AR58" s="438"/>
      <c r="AS58" s="438"/>
      <c r="AT58" s="454"/>
      <c r="AU58" s="454"/>
      <c r="AV58" s="485"/>
      <c r="AW58" s="226"/>
      <c r="AX58" s="175"/>
      <c r="AY58" s="454"/>
      <c r="AZ58" s="454"/>
      <c r="BA58" s="454"/>
      <c r="BB58" s="454"/>
      <c r="BC58" s="454"/>
      <c r="BD58" s="454"/>
      <c r="BE58" s="454"/>
      <c r="BF58" s="454"/>
      <c r="BG58" s="454"/>
      <c r="BH58" s="438"/>
      <c r="BI58" s="438"/>
      <c r="BJ58" s="225"/>
      <c r="BK58" s="225"/>
      <c r="BL58" s="225"/>
      <c r="BM58" s="454"/>
      <c r="BO58" s="381"/>
      <c r="BR58" s="381"/>
    </row>
    <row r="59" spans="1:70" ht="12.75" customHeight="1" x14ac:dyDescent="0.2">
      <c r="A59" s="438"/>
      <c r="B59" s="449" t="s">
        <v>74</v>
      </c>
      <c r="C59" s="1227">
        <v>2.260407276301013</v>
      </c>
      <c r="D59" s="175"/>
      <c r="E59" s="138"/>
      <c r="F59" s="138">
        <v>0.29424569644545012</v>
      </c>
      <c r="G59" s="175">
        <v>0.27083333333333331</v>
      </c>
      <c r="H59" s="175">
        <v>0.27829842239783775</v>
      </c>
      <c r="I59" s="175">
        <v>0.27503128000698346</v>
      </c>
      <c r="J59" s="175">
        <v>0.27164162368243999</v>
      </c>
      <c r="K59" s="175">
        <v>0.29384281661938927</v>
      </c>
      <c r="L59" s="175">
        <v>0.29530651984153627</v>
      </c>
      <c r="M59" s="175">
        <v>0.28236192246415293</v>
      </c>
      <c r="N59" s="175">
        <v>0.25424443106562311</v>
      </c>
      <c r="O59" s="175">
        <v>0.30520393811533053</v>
      </c>
      <c r="P59" s="175">
        <v>0.29810298102981031</v>
      </c>
      <c r="Q59" s="175">
        <v>0.26851508636666915</v>
      </c>
      <c r="R59" s="175">
        <v>0.26623230734666364</v>
      </c>
      <c r="S59" s="175">
        <v>0.33696353662471767</v>
      </c>
      <c r="T59" s="175">
        <v>0.26620549535603716</v>
      </c>
      <c r="U59" s="175">
        <v>0.37106243937305355</v>
      </c>
      <c r="V59" s="175">
        <v>0.25364871665827882</v>
      </c>
      <c r="W59" s="1343"/>
      <c r="X59" s="1343"/>
      <c r="Y59" s="1343"/>
      <c r="Z59" s="1343"/>
      <c r="AA59" s="1343"/>
      <c r="AB59" s="1343"/>
      <c r="AC59" s="1343"/>
      <c r="AD59" s="175">
        <v>0.27384979087106748</v>
      </c>
      <c r="AE59" s="175">
        <v>0.26397077300755806</v>
      </c>
      <c r="AF59" s="175">
        <v>0.28613782450545616</v>
      </c>
      <c r="AG59" s="175">
        <v>0.3055617767823815</v>
      </c>
      <c r="AH59" s="175">
        <v>0.30438867266138775</v>
      </c>
      <c r="AI59" s="175">
        <v>0.52001073601336034</v>
      </c>
      <c r="AJ59" s="175">
        <v>0.28095064318949003</v>
      </c>
      <c r="AK59" s="175">
        <v>0.24116294747031269</v>
      </c>
      <c r="AL59" s="257">
        <v>0.27273561867689994</v>
      </c>
      <c r="AM59" s="257">
        <v>0.26800000000000002</v>
      </c>
      <c r="AN59" s="257">
        <v>0.26400000000000001</v>
      </c>
      <c r="AO59" s="257">
        <v>0.20299999999999996</v>
      </c>
      <c r="AP59" s="257">
        <v>0.19</v>
      </c>
      <c r="AQ59" s="257">
        <v>0.22199999999999998</v>
      </c>
      <c r="AR59" s="257">
        <v>0.24399999999999999</v>
      </c>
      <c r="AS59" s="257">
        <v>0.255</v>
      </c>
      <c r="AT59" s="454"/>
      <c r="AU59" s="175">
        <v>0.27962040777976133</v>
      </c>
      <c r="AV59" s="175">
        <v>0.2851271594810077</v>
      </c>
      <c r="AW59" s="1227">
        <v>-0.55067517012463707</v>
      </c>
      <c r="AX59" s="175"/>
      <c r="AY59" s="454"/>
      <c r="AZ59" s="175">
        <v>0.27962040777976133</v>
      </c>
      <c r="BA59" s="175">
        <v>0.2851271594810077</v>
      </c>
      <c r="BB59" s="175">
        <v>0.27985068025405585</v>
      </c>
      <c r="BC59" s="175">
        <v>0.29683838835184234</v>
      </c>
      <c r="BD59" s="175">
        <v>0.25364871665827882</v>
      </c>
      <c r="BE59" s="1343"/>
      <c r="BF59" s="1343"/>
      <c r="BG59" s="1343"/>
      <c r="BH59" s="1343"/>
      <c r="BI59" s="257">
        <v>0.22599999999999998</v>
      </c>
      <c r="BJ59" s="556">
        <v>0.20299999999999996</v>
      </c>
      <c r="BK59" s="556">
        <v>0.18</v>
      </c>
      <c r="BL59" s="556">
        <v>0.14600000000000002</v>
      </c>
      <c r="BM59" s="454"/>
      <c r="BO59" s="381"/>
      <c r="BR59" s="381"/>
    </row>
    <row r="60" spans="1:70" ht="12.75" customHeight="1" x14ac:dyDescent="0.2">
      <c r="A60" s="438"/>
      <c r="B60" s="449" t="s">
        <v>75</v>
      </c>
      <c r="C60" s="1227">
        <v>7.595279190993498</v>
      </c>
      <c r="D60" s="175"/>
      <c r="E60" s="138"/>
      <c r="F60" s="138">
        <v>0.84767851516627046</v>
      </c>
      <c r="G60" s="175">
        <v>0.79628995433789951</v>
      </c>
      <c r="H60" s="175">
        <v>0.8058697376538676</v>
      </c>
      <c r="I60" s="175">
        <v>0.79611254982977853</v>
      </c>
      <c r="J60" s="175">
        <v>0.77172572325633548</v>
      </c>
      <c r="K60" s="175">
        <v>0.81067912564658773</v>
      </c>
      <c r="L60" s="175">
        <v>0.8068891425501914</v>
      </c>
      <c r="M60" s="175">
        <v>0.79404540626659581</v>
      </c>
      <c r="N60" s="175">
        <v>0.73636363636363633</v>
      </c>
      <c r="O60" s="175">
        <v>0.78988082019394479</v>
      </c>
      <c r="P60" s="175">
        <v>0.78943089430894309</v>
      </c>
      <c r="Q60" s="175">
        <v>0.75012973533990657</v>
      </c>
      <c r="R60" s="175">
        <v>0.69969295289448064</v>
      </c>
      <c r="S60" s="175">
        <v>0.83208292997741207</v>
      </c>
      <c r="T60" s="175">
        <v>0.76794698142414863</v>
      </c>
      <c r="U60" s="175">
        <v>0.84556083116352687</v>
      </c>
      <c r="V60" s="175">
        <v>0.82989431303472572</v>
      </c>
      <c r="W60" s="1343"/>
      <c r="X60" s="1343"/>
      <c r="Y60" s="1343"/>
      <c r="Z60" s="1343"/>
      <c r="AA60" s="1343"/>
      <c r="AB60" s="1343"/>
      <c r="AC60" s="1343"/>
      <c r="AD60" s="175">
        <v>0.8517003091471177</v>
      </c>
      <c r="AE60" s="175">
        <v>0.81276941217404752</v>
      </c>
      <c r="AF60" s="175">
        <v>0.8772983207932632</v>
      </c>
      <c r="AG60" s="175">
        <v>0.87515242005723526</v>
      </c>
      <c r="AH60" s="175">
        <v>0.77753321701784994</v>
      </c>
      <c r="AI60" s="175">
        <v>1.0345043540498629</v>
      </c>
      <c r="AJ60" s="175">
        <v>0.81906304169327615</v>
      </c>
      <c r="AK60" s="175">
        <v>0.77235406979759047</v>
      </c>
      <c r="AL60" s="257">
        <v>0.8024346804252428</v>
      </c>
      <c r="AM60" s="257">
        <v>0.78700000000000003</v>
      </c>
      <c r="AN60" s="257">
        <v>0.76700000000000002</v>
      </c>
      <c r="AO60" s="257">
        <v>0.751</v>
      </c>
      <c r="AP60" s="257">
        <v>0.72899999999999998</v>
      </c>
      <c r="AQ60" s="257">
        <v>0.72899999999999998</v>
      </c>
      <c r="AR60" s="257">
        <v>0.74299999999999999</v>
      </c>
      <c r="AS60" s="257">
        <v>0.76400000000000001</v>
      </c>
      <c r="AT60" s="454"/>
      <c r="AU60" s="175">
        <v>0.81156990148815766</v>
      </c>
      <c r="AV60" s="175">
        <v>0.79472087040326245</v>
      </c>
      <c r="AW60" s="1227">
        <v>1.6849031084895216</v>
      </c>
      <c r="AX60" s="175"/>
      <c r="AY60" s="454"/>
      <c r="AZ60" s="175">
        <v>0.81156990148815766</v>
      </c>
      <c r="BA60" s="175">
        <v>0.79472087040326245</v>
      </c>
      <c r="BB60" s="175">
        <v>0.76456486739911189</v>
      </c>
      <c r="BC60" s="175">
        <v>0.78197848665496905</v>
      </c>
      <c r="BD60" s="175">
        <v>0.82989431303472572</v>
      </c>
      <c r="BE60" s="1343"/>
      <c r="BF60" s="1343"/>
      <c r="BG60" s="1343"/>
      <c r="BH60" s="1343"/>
      <c r="BI60" s="257">
        <v>0.74099999999999999</v>
      </c>
      <c r="BJ60" s="556">
        <v>0.72799999999999998</v>
      </c>
      <c r="BK60" s="556">
        <v>0.71599999999999997</v>
      </c>
      <c r="BL60" s="556">
        <v>0.67400000000000004</v>
      </c>
      <c r="BM60" s="454"/>
      <c r="BO60" s="381"/>
      <c r="BR60" s="381"/>
    </row>
    <row r="61" spans="1:70" ht="12.75" customHeight="1" x14ac:dyDescent="0.2">
      <c r="A61" s="438"/>
      <c r="B61" s="449" t="s">
        <v>123</v>
      </c>
      <c r="C61" s="1227">
        <v>-7.5952791909934927</v>
      </c>
      <c r="D61" s="175"/>
      <c r="E61" s="138"/>
      <c r="F61" s="138">
        <v>0.15232148483372956</v>
      </c>
      <c r="G61" s="175">
        <v>0.20371004566210046</v>
      </c>
      <c r="H61" s="175">
        <v>0.19413026234613237</v>
      </c>
      <c r="I61" s="175">
        <v>0.20388745017022145</v>
      </c>
      <c r="J61" s="175">
        <v>0.22827427674366449</v>
      </c>
      <c r="K61" s="175">
        <v>0.18932087435341233</v>
      </c>
      <c r="L61" s="175">
        <v>0.19311085744980863</v>
      </c>
      <c r="M61" s="175">
        <v>0.20595459373340413</v>
      </c>
      <c r="N61" s="175">
        <v>0.26363636363636361</v>
      </c>
      <c r="O61" s="175">
        <v>0.21011917980605521</v>
      </c>
      <c r="P61" s="175">
        <v>0.21056910569105691</v>
      </c>
      <c r="Q61" s="175">
        <v>0.24987026466009341</v>
      </c>
      <c r="R61" s="175">
        <v>0.30030704710551936</v>
      </c>
      <c r="S61" s="175">
        <v>0.16791707002258793</v>
      </c>
      <c r="T61" s="175">
        <v>0.23205301857585139</v>
      </c>
      <c r="U61" s="175">
        <v>0.15443916883647318</v>
      </c>
      <c r="V61" s="175">
        <v>0.17010568696527428</v>
      </c>
      <c r="W61" s="1343"/>
      <c r="X61" s="1343"/>
      <c r="Y61" s="1343"/>
      <c r="Z61" s="1343"/>
      <c r="AA61" s="1343"/>
      <c r="AB61" s="1343"/>
      <c r="AC61" s="1343"/>
      <c r="AD61" s="175">
        <v>0.14829969085288233</v>
      </c>
      <c r="AE61" s="175">
        <v>0.18723058782595248</v>
      </c>
      <c r="AF61" s="175">
        <v>0.12270167920673676</v>
      </c>
      <c r="AG61" s="175">
        <v>0.12484757994276471</v>
      </c>
      <c r="AH61" s="175">
        <v>0.22246678298215006</v>
      </c>
      <c r="AI61" s="175">
        <v>-3.4504354049862816E-2</v>
      </c>
      <c r="AJ61" s="175">
        <v>0.18093695830672385</v>
      </c>
      <c r="AK61" s="175">
        <v>0.22764593020240956</v>
      </c>
      <c r="AL61" s="257">
        <v>0.19756531957475718</v>
      </c>
      <c r="AM61" s="257">
        <v>0.21299999999999997</v>
      </c>
      <c r="AN61" s="257">
        <v>0.23299999999999998</v>
      </c>
      <c r="AO61" s="257">
        <v>0.249</v>
      </c>
      <c r="AP61" s="257">
        <v>0.27100000000000002</v>
      </c>
      <c r="AQ61" s="257">
        <v>0.27100000000000002</v>
      </c>
      <c r="AR61" s="257">
        <v>0.25700000000000001</v>
      </c>
      <c r="AS61" s="257">
        <v>0.23599999999999999</v>
      </c>
      <c r="AT61" s="454"/>
      <c r="AU61" s="175">
        <v>0.18843009851184239</v>
      </c>
      <c r="AV61" s="175">
        <v>0.20527912959673758</v>
      </c>
      <c r="AW61" s="1227">
        <v>-1.684903108489519</v>
      </c>
      <c r="AX61" s="175"/>
      <c r="AY61" s="454"/>
      <c r="AZ61" s="175">
        <v>0.18843009851184239</v>
      </c>
      <c r="BA61" s="175">
        <v>0.20527912959673758</v>
      </c>
      <c r="BB61" s="175">
        <v>0.23543513260088814</v>
      </c>
      <c r="BC61" s="175">
        <v>0.21802151334503089</v>
      </c>
      <c r="BD61" s="175">
        <v>0.17010568696527428</v>
      </c>
      <c r="BE61" s="1343"/>
      <c r="BF61" s="1343"/>
      <c r="BG61" s="1343"/>
      <c r="BH61" s="1343"/>
      <c r="BI61" s="257">
        <v>0.25900000000000001</v>
      </c>
      <c r="BJ61" s="556">
        <v>0.27200000000000002</v>
      </c>
      <c r="BK61" s="556">
        <v>0.28400000000000003</v>
      </c>
      <c r="BL61" s="556">
        <v>0.32599999999999996</v>
      </c>
      <c r="BM61" s="454"/>
      <c r="BO61" s="381"/>
    </row>
    <row r="62" spans="1:70" ht="12.75" customHeight="1" x14ac:dyDescent="0.2">
      <c r="A62" s="438"/>
      <c r="B62" s="449"/>
      <c r="C62" s="1227"/>
      <c r="D62" s="175"/>
      <c r="E62" s="138"/>
      <c r="F62" s="138"/>
      <c r="G62" s="175"/>
      <c r="H62" s="175"/>
      <c r="I62" s="175"/>
      <c r="J62" s="175"/>
      <c r="K62" s="175"/>
      <c r="L62" s="175"/>
      <c r="M62" s="175"/>
      <c r="N62" s="175"/>
      <c r="O62" s="175"/>
      <c r="P62" s="175"/>
      <c r="Q62" s="175"/>
      <c r="R62" s="175"/>
      <c r="S62" s="175"/>
      <c r="T62" s="175"/>
      <c r="U62" s="175"/>
      <c r="X62" s="175"/>
      <c r="Y62" s="175"/>
      <c r="Z62" s="175"/>
      <c r="AA62" s="175"/>
      <c r="AB62" s="175"/>
      <c r="AC62" s="175"/>
      <c r="AD62" s="175"/>
      <c r="AE62" s="175"/>
      <c r="AF62" s="175"/>
      <c r="AG62" s="175"/>
      <c r="AH62" s="175"/>
      <c r="AI62" s="175"/>
      <c r="AJ62" s="175"/>
      <c r="AK62" s="175"/>
      <c r="AL62" s="257"/>
      <c r="AM62" s="257"/>
      <c r="AN62" s="257"/>
      <c r="AO62" s="257"/>
      <c r="AP62" s="257"/>
      <c r="AQ62" s="257"/>
      <c r="AR62" s="257"/>
      <c r="AS62" s="257"/>
      <c r="AT62" s="454"/>
      <c r="AU62" s="454"/>
      <c r="AV62" s="454"/>
      <c r="AW62" s="1227"/>
      <c r="AX62" s="175"/>
      <c r="AY62" s="454"/>
      <c r="AZ62" s="257"/>
      <c r="BA62" s="257"/>
      <c r="BB62" s="257"/>
      <c r="BC62" s="257"/>
      <c r="BD62" s="257"/>
      <c r="BE62" s="257"/>
      <c r="BF62" s="257"/>
      <c r="BG62" s="257"/>
      <c r="BH62" s="257"/>
      <c r="BI62" s="257"/>
      <c r="BJ62" s="556"/>
      <c r="BK62" s="556"/>
      <c r="BL62" s="556"/>
      <c r="BM62" s="454"/>
      <c r="BO62" s="381"/>
    </row>
    <row r="63" spans="1:70" ht="12.75" customHeight="1" x14ac:dyDescent="0.2">
      <c r="A63" s="635" t="s">
        <v>135</v>
      </c>
      <c r="B63" s="449"/>
      <c r="C63" s="454"/>
      <c r="D63" s="454"/>
      <c r="E63" s="390"/>
      <c r="F63" s="390"/>
      <c r="G63" s="454"/>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c r="AJ63" s="454"/>
      <c r="AK63" s="454"/>
      <c r="AL63" s="454"/>
      <c r="AM63" s="454"/>
      <c r="AN63" s="454"/>
      <c r="AO63" s="161"/>
      <c r="AP63" s="454"/>
      <c r="AQ63" s="161"/>
      <c r="AR63" s="161"/>
      <c r="AS63" s="454"/>
      <c r="AT63" s="454"/>
      <c r="AU63" s="454"/>
      <c r="AV63" s="454"/>
      <c r="AW63" s="454"/>
      <c r="AX63" s="454"/>
      <c r="AY63" s="454"/>
      <c r="AZ63" s="454"/>
      <c r="BA63" s="454"/>
      <c r="BB63" s="454"/>
      <c r="BC63" s="454"/>
      <c r="BD63" s="454"/>
      <c r="BE63" s="454"/>
      <c r="BF63" s="454"/>
      <c r="BG63" s="454"/>
      <c r="BH63" s="454"/>
      <c r="BI63" s="454"/>
      <c r="BJ63" s="225"/>
      <c r="BK63" s="556"/>
      <c r="BL63" s="556"/>
      <c r="BM63" s="454"/>
      <c r="BO63" s="381"/>
    </row>
    <row r="64" spans="1:70" ht="12.75" customHeight="1" x14ac:dyDescent="0.2">
      <c r="C64" s="1522" t="s">
        <v>337</v>
      </c>
      <c r="D64" s="1523"/>
      <c r="E64" s="112"/>
      <c r="F64" s="114"/>
      <c r="G64" s="200"/>
      <c r="H64" s="200"/>
      <c r="I64" s="464"/>
      <c r="J64" s="200"/>
      <c r="K64" s="200"/>
      <c r="L64" s="200"/>
      <c r="M64" s="464"/>
      <c r="N64" s="200"/>
      <c r="O64" s="200"/>
      <c r="P64" s="200"/>
      <c r="Q64" s="464"/>
      <c r="R64" s="200"/>
      <c r="S64" s="200"/>
      <c r="T64" s="200"/>
      <c r="U64" s="464"/>
      <c r="V64" s="465"/>
      <c r="W64" s="466"/>
      <c r="X64" s="200"/>
      <c r="Y64" s="464"/>
      <c r="Z64" s="465"/>
      <c r="AA64" s="466"/>
      <c r="AB64" s="200"/>
      <c r="AC64" s="464"/>
      <c r="AE64" s="466"/>
      <c r="AF64" s="156"/>
      <c r="AG64" s="464"/>
      <c r="AH64" s="466"/>
      <c r="AJ64" s="200"/>
      <c r="AK64" s="464"/>
      <c r="AL64" s="466"/>
      <c r="AM64" s="466"/>
      <c r="AN64" s="466"/>
      <c r="AO64" s="466"/>
      <c r="AP64" s="467"/>
      <c r="AQ64" s="464"/>
      <c r="AR64" s="464"/>
      <c r="AS64" s="464"/>
      <c r="AT64" s="468"/>
      <c r="AU64" s="206" t="s">
        <v>338</v>
      </c>
      <c r="AV64" s="206"/>
      <c r="AW64" s="206" t="s">
        <v>327</v>
      </c>
      <c r="AX64" s="207"/>
      <c r="AY64" s="454"/>
      <c r="AZ64" s="209"/>
      <c r="BA64" s="209"/>
      <c r="BB64" s="209"/>
      <c r="BC64" s="209"/>
      <c r="BD64" s="209"/>
      <c r="BE64" s="209"/>
      <c r="BF64" s="209"/>
      <c r="BG64" s="209"/>
      <c r="BH64" s="734"/>
      <c r="BI64" s="735"/>
      <c r="BJ64" s="209"/>
      <c r="BK64" s="556"/>
      <c r="BL64" s="556"/>
      <c r="BM64" s="433"/>
      <c r="BO64" s="381"/>
    </row>
    <row r="65" spans="1:67" ht="12.75" customHeight="1" x14ac:dyDescent="0.2">
      <c r="C65" s="1524" t="s">
        <v>38</v>
      </c>
      <c r="D65" s="1525"/>
      <c r="E65" s="117"/>
      <c r="F65" s="118" t="s">
        <v>282</v>
      </c>
      <c r="G65" s="210" t="s">
        <v>281</v>
      </c>
      <c r="H65" s="210" t="s">
        <v>280</v>
      </c>
      <c r="I65" s="211" t="s">
        <v>278</v>
      </c>
      <c r="J65" s="210" t="s">
        <v>258</v>
      </c>
      <c r="K65" s="210" t="s">
        <v>259</v>
      </c>
      <c r="L65" s="210" t="s">
        <v>260</v>
      </c>
      <c r="M65" s="211" t="s">
        <v>261</v>
      </c>
      <c r="N65" s="210" t="s">
        <v>232</v>
      </c>
      <c r="O65" s="210" t="s">
        <v>231</v>
      </c>
      <c r="P65" s="210" t="s">
        <v>230</v>
      </c>
      <c r="Q65" s="211" t="s">
        <v>229</v>
      </c>
      <c r="R65" s="210" t="s">
        <v>206</v>
      </c>
      <c r="S65" s="210" t="s">
        <v>207</v>
      </c>
      <c r="T65" s="210" t="s">
        <v>208</v>
      </c>
      <c r="U65" s="211" t="s">
        <v>209</v>
      </c>
      <c r="V65" s="212" t="s">
        <v>154</v>
      </c>
      <c r="W65" s="210" t="s">
        <v>155</v>
      </c>
      <c r="X65" s="210" t="s">
        <v>156</v>
      </c>
      <c r="Y65" s="211" t="s">
        <v>153</v>
      </c>
      <c r="Z65" s="212" t="s">
        <v>130</v>
      </c>
      <c r="AA65" s="210" t="s">
        <v>131</v>
      </c>
      <c r="AB65" s="210" t="s">
        <v>132</v>
      </c>
      <c r="AC65" s="211" t="s">
        <v>133</v>
      </c>
      <c r="AD65" s="210" t="s">
        <v>112</v>
      </c>
      <c r="AE65" s="210" t="s">
        <v>111</v>
      </c>
      <c r="AF65" s="210" t="s">
        <v>110</v>
      </c>
      <c r="AG65" s="211" t="s">
        <v>109</v>
      </c>
      <c r="AH65" s="210" t="s">
        <v>80</v>
      </c>
      <c r="AI65" s="210" t="s">
        <v>81</v>
      </c>
      <c r="AJ65" s="210" t="s">
        <v>82</v>
      </c>
      <c r="AK65" s="211" t="s">
        <v>29</v>
      </c>
      <c r="AL65" s="210" t="s">
        <v>30</v>
      </c>
      <c r="AM65" s="210" t="s">
        <v>31</v>
      </c>
      <c r="AN65" s="210" t="s">
        <v>32</v>
      </c>
      <c r="AO65" s="210" t="s">
        <v>33</v>
      </c>
      <c r="AP65" s="213" t="s">
        <v>34</v>
      </c>
      <c r="AQ65" s="211" t="s">
        <v>35</v>
      </c>
      <c r="AR65" s="211" t="s">
        <v>36</v>
      </c>
      <c r="AS65" s="211" t="s">
        <v>37</v>
      </c>
      <c r="AT65" s="214"/>
      <c r="AU65" s="210" t="s">
        <v>282</v>
      </c>
      <c r="AV65" s="210" t="s">
        <v>258</v>
      </c>
      <c r="AW65" s="1537" t="s">
        <v>38</v>
      </c>
      <c r="AX65" s="1525"/>
      <c r="AY65" s="454"/>
      <c r="AZ65" s="212" t="s">
        <v>321</v>
      </c>
      <c r="BA65" s="212" t="s">
        <v>269</v>
      </c>
      <c r="BB65" s="212" t="s">
        <v>233</v>
      </c>
      <c r="BC65" s="212" t="s">
        <v>210</v>
      </c>
      <c r="BD65" s="212" t="s">
        <v>157</v>
      </c>
      <c r="BE65" s="212" t="s">
        <v>114</v>
      </c>
      <c r="BF65" s="212" t="s">
        <v>113</v>
      </c>
      <c r="BG65" s="212" t="s">
        <v>42</v>
      </c>
      <c r="BH65" s="212" t="s">
        <v>39</v>
      </c>
      <c r="BI65" s="213" t="s">
        <v>40</v>
      </c>
      <c r="BJ65" s="213" t="s">
        <v>116</v>
      </c>
      <c r="BK65" s="556"/>
      <c r="BL65" s="556"/>
      <c r="BM65" s="433"/>
      <c r="BO65" s="381"/>
    </row>
    <row r="66" spans="1:67" ht="12.75" customHeight="1" x14ac:dyDescent="0.2">
      <c r="A66" s="438"/>
      <c r="B66" s="161" t="s">
        <v>220</v>
      </c>
      <c r="C66" s="455">
        <v>-367</v>
      </c>
      <c r="D66" s="577">
        <v>-1.0640148440218022E-2</v>
      </c>
      <c r="E66" s="389"/>
      <c r="F66" s="408">
        <v>34125</v>
      </c>
      <c r="G66" s="514">
        <v>34018</v>
      </c>
      <c r="H66" s="514">
        <v>32912</v>
      </c>
      <c r="I66" s="530">
        <v>33117</v>
      </c>
      <c r="J66" s="514">
        <v>34492</v>
      </c>
      <c r="K66" s="514">
        <v>28937</v>
      </c>
      <c r="L66" s="514">
        <v>28749</v>
      </c>
      <c r="M66" s="530">
        <v>29096</v>
      </c>
      <c r="N66" s="514">
        <v>32261</v>
      </c>
      <c r="O66" s="514">
        <v>26058</v>
      </c>
      <c r="P66" s="514">
        <v>25005</v>
      </c>
      <c r="Q66" s="530">
        <v>25887</v>
      </c>
      <c r="R66" s="514">
        <v>25703</v>
      </c>
      <c r="S66" s="514">
        <v>24241</v>
      </c>
      <c r="T66" s="514">
        <v>20399</v>
      </c>
      <c r="U66" s="530">
        <v>19364</v>
      </c>
      <c r="V66" s="514">
        <v>1931</v>
      </c>
      <c r="W66" s="1303"/>
      <c r="X66" s="1303"/>
      <c r="Y66" s="1319"/>
      <c r="Z66" s="1346"/>
      <c r="AA66" s="1303"/>
      <c r="AB66" s="1303"/>
      <c r="AC66" s="1319"/>
      <c r="AD66" s="514">
        <v>38197</v>
      </c>
      <c r="AE66" s="514">
        <v>34040</v>
      </c>
      <c r="AF66" s="514">
        <v>30370</v>
      </c>
      <c r="AG66" s="530">
        <v>29756</v>
      </c>
      <c r="AH66" s="744">
        <v>24593</v>
      </c>
      <c r="AI66" s="570">
        <v>27916</v>
      </c>
      <c r="AJ66" s="569">
        <v>32886</v>
      </c>
      <c r="AK66" s="530">
        <v>42504</v>
      </c>
      <c r="AL66" s="736">
        <v>29584</v>
      </c>
      <c r="AM66" s="454"/>
      <c r="AN66" s="454"/>
      <c r="AO66" s="161"/>
      <c r="AP66" s="454"/>
      <c r="AQ66" s="161"/>
      <c r="AR66" s="161"/>
      <c r="AS66" s="454"/>
      <c r="AT66" s="478"/>
      <c r="AU66" s="484">
        <v>134172</v>
      </c>
      <c r="AV66" s="485">
        <v>121274</v>
      </c>
      <c r="AW66" s="737">
        <v>12898</v>
      </c>
      <c r="AX66" s="456">
        <v>0.10635420617774625</v>
      </c>
      <c r="AY66" s="454"/>
      <c r="AZ66" s="1150">
        <v>134172</v>
      </c>
      <c r="BA66" s="1150">
        <v>121274</v>
      </c>
      <c r="BB66" s="1150">
        <v>109211</v>
      </c>
      <c r="BC66" s="531">
        <v>89707</v>
      </c>
      <c r="BD66" s="531">
        <v>1931</v>
      </c>
      <c r="BE66" s="1346"/>
      <c r="BF66" s="1351"/>
      <c r="BG66" s="1351"/>
      <c r="BH66" s="1355"/>
      <c r="BI66" s="738">
        <v>177862</v>
      </c>
      <c r="BJ66" s="574">
        <v>150224</v>
      </c>
      <c r="BK66" s="556"/>
      <c r="BL66" s="556"/>
      <c r="BM66" s="433"/>
      <c r="BO66" s="381"/>
    </row>
    <row r="67" spans="1:67" ht="12.75" customHeight="1" x14ac:dyDescent="0.2">
      <c r="A67" s="438"/>
      <c r="B67" s="161" t="s">
        <v>60</v>
      </c>
      <c r="C67" s="455">
        <v>-23</v>
      </c>
      <c r="D67" s="577">
        <v>-1</v>
      </c>
      <c r="E67" s="389"/>
      <c r="F67" s="394">
        <v>0</v>
      </c>
      <c r="G67" s="485">
        <v>0</v>
      </c>
      <c r="H67" s="485">
        <v>0</v>
      </c>
      <c r="I67" s="482">
        <v>5</v>
      </c>
      <c r="J67" s="485">
        <v>23</v>
      </c>
      <c r="K67" s="485">
        <v>54</v>
      </c>
      <c r="L67" s="485">
        <v>22</v>
      </c>
      <c r="M67" s="482">
        <v>26</v>
      </c>
      <c r="N67" s="485">
        <v>52</v>
      </c>
      <c r="O67" s="485">
        <v>244</v>
      </c>
      <c r="P67" s="485">
        <v>12</v>
      </c>
      <c r="Q67" s="482">
        <v>0</v>
      </c>
      <c r="R67" s="485">
        <v>134</v>
      </c>
      <c r="S67" s="485">
        <v>186</v>
      </c>
      <c r="T67" s="485">
        <v>86</v>
      </c>
      <c r="U67" s="530">
        <v>48</v>
      </c>
      <c r="V67" s="514">
        <v>1</v>
      </c>
      <c r="W67" s="1303"/>
      <c r="X67" s="1303"/>
      <c r="Y67" s="1319"/>
      <c r="Z67" s="1346"/>
      <c r="AA67" s="1303"/>
      <c r="AB67" s="1303"/>
      <c r="AC67" s="1319"/>
      <c r="AD67" s="514">
        <v>10808</v>
      </c>
      <c r="AE67" s="514">
        <v>10384</v>
      </c>
      <c r="AF67" s="514">
        <v>6254</v>
      </c>
      <c r="AG67" s="530">
        <v>5954</v>
      </c>
      <c r="AH67" s="744">
        <v>5426</v>
      </c>
      <c r="AI67" s="514">
        <v>1798</v>
      </c>
      <c r="AJ67" s="530">
        <v>5110</v>
      </c>
      <c r="AK67" s="530">
        <v>8533</v>
      </c>
      <c r="AL67" s="736">
        <v>68274</v>
      </c>
      <c r="AM67" s="454"/>
      <c r="AN67" s="454"/>
      <c r="AO67" s="161"/>
      <c r="AP67" s="454"/>
      <c r="AQ67" s="161"/>
      <c r="AR67" s="161"/>
      <c r="AS67" s="454"/>
      <c r="AT67" s="478"/>
      <c r="AU67" s="1356">
        <v>5</v>
      </c>
      <c r="AV67" s="485">
        <v>125</v>
      </c>
      <c r="AW67" s="498">
        <v>-120</v>
      </c>
      <c r="AX67" s="256">
        <v>-0.96</v>
      </c>
      <c r="AY67" s="454"/>
      <c r="AZ67" s="1150">
        <v>5</v>
      </c>
      <c r="BA67" s="1150">
        <v>125</v>
      </c>
      <c r="BB67" s="1150">
        <v>308</v>
      </c>
      <c r="BC67" s="531">
        <v>454</v>
      </c>
      <c r="BD67" s="531">
        <v>1</v>
      </c>
      <c r="BE67" s="1351"/>
      <c r="BF67" s="1351"/>
      <c r="BG67" s="1351"/>
      <c r="BH67" s="1357"/>
      <c r="BI67" s="486">
        <v>62132</v>
      </c>
      <c r="BJ67" s="254">
        <v>49772</v>
      </c>
      <c r="BK67" s="556"/>
      <c r="BL67" s="556"/>
      <c r="BM67" s="433"/>
      <c r="BO67" s="381"/>
    </row>
    <row r="68" spans="1:67" ht="12.75" customHeight="1" x14ac:dyDescent="0.2">
      <c r="A68" s="438"/>
      <c r="B68" s="161" t="s">
        <v>141</v>
      </c>
      <c r="C68" s="455">
        <v>0</v>
      </c>
      <c r="D68" s="577">
        <v>0</v>
      </c>
      <c r="E68" s="389"/>
      <c r="F68" s="394">
        <v>0</v>
      </c>
      <c r="G68" s="485">
        <v>0</v>
      </c>
      <c r="H68" s="485">
        <v>0</v>
      </c>
      <c r="I68" s="482">
        <v>0</v>
      </c>
      <c r="J68" s="485">
        <v>0</v>
      </c>
      <c r="K68" s="485">
        <v>0</v>
      </c>
      <c r="L68" s="485">
        <v>0</v>
      </c>
      <c r="M68" s="482">
        <v>0</v>
      </c>
      <c r="N68" s="485">
        <v>0</v>
      </c>
      <c r="O68" s="485">
        <v>0</v>
      </c>
      <c r="P68" s="485">
        <v>0</v>
      </c>
      <c r="Q68" s="482">
        <v>0</v>
      </c>
      <c r="R68" s="485">
        <v>0</v>
      </c>
      <c r="S68" s="485">
        <v>0</v>
      </c>
      <c r="T68" s="485">
        <v>0</v>
      </c>
      <c r="U68" s="482">
        <v>0</v>
      </c>
      <c r="V68" s="485">
        <v>0</v>
      </c>
      <c r="W68" s="1303"/>
      <c r="X68" s="1303"/>
      <c r="Y68" s="1319"/>
      <c r="Z68" s="1303"/>
      <c r="AA68" s="1303"/>
      <c r="AB68" s="1303"/>
      <c r="AC68" s="1319"/>
      <c r="AD68" s="485">
        <v>0</v>
      </c>
      <c r="AE68" s="485">
        <v>0</v>
      </c>
      <c r="AF68" s="485">
        <v>0</v>
      </c>
      <c r="AG68" s="482">
        <v>0</v>
      </c>
      <c r="AH68" s="485">
        <v>0</v>
      </c>
      <c r="AI68" s="485">
        <v>0</v>
      </c>
      <c r="AJ68" s="482">
        <v>0</v>
      </c>
      <c r="AK68" s="482">
        <v>0</v>
      </c>
      <c r="AL68" s="485">
        <v>0</v>
      </c>
      <c r="AM68" s="485"/>
      <c r="AN68" s="485"/>
      <c r="AO68" s="485"/>
      <c r="AP68" s="485"/>
      <c r="AQ68" s="485"/>
      <c r="AR68" s="485"/>
      <c r="AS68" s="485"/>
      <c r="AT68" s="483"/>
      <c r="AU68" s="1356">
        <v>0</v>
      </c>
      <c r="AV68" s="485">
        <v>0</v>
      </c>
      <c r="AW68" s="1291">
        <v>0</v>
      </c>
      <c r="AX68" s="256">
        <v>0</v>
      </c>
      <c r="AY68" s="485"/>
      <c r="AZ68" s="1150">
        <v>0</v>
      </c>
      <c r="BA68" s="1150">
        <v>0</v>
      </c>
      <c r="BB68" s="1150">
        <v>0</v>
      </c>
      <c r="BC68" s="483">
        <v>0</v>
      </c>
      <c r="BD68" s="483">
        <v>0</v>
      </c>
      <c r="BE68" s="1351"/>
      <c r="BF68" s="1351"/>
      <c r="BG68" s="1351"/>
      <c r="BH68" s="1357"/>
      <c r="BI68" s="483">
        <v>0</v>
      </c>
      <c r="BJ68" s="483">
        <v>0</v>
      </c>
      <c r="BK68" s="556"/>
      <c r="BL68" s="556"/>
      <c r="BM68" s="433"/>
      <c r="BO68" s="381"/>
    </row>
    <row r="69" spans="1:67" ht="12.75" customHeight="1" x14ac:dyDescent="0.2">
      <c r="A69" s="438"/>
      <c r="B69" s="161" t="s">
        <v>61</v>
      </c>
      <c r="C69" s="455">
        <v>0</v>
      </c>
      <c r="D69" s="577">
        <v>0</v>
      </c>
      <c r="E69" s="389"/>
      <c r="F69" s="394">
        <v>0</v>
      </c>
      <c r="G69" s="485">
        <v>0</v>
      </c>
      <c r="H69" s="485">
        <v>0</v>
      </c>
      <c r="I69" s="482">
        <v>0</v>
      </c>
      <c r="J69" s="485">
        <v>0</v>
      </c>
      <c r="K69" s="485">
        <v>0</v>
      </c>
      <c r="L69" s="485">
        <v>0</v>
      </c>
      <c r="M69" s="482">
        <v>0</v>
      </c>
      <c r="N69" s="485">
        <v>0</v>
      </c>
      <c r="O69" s="485">
        <v>0</v>
      </c>
      <c r="P69" s="485">
        <v>0</v>
      </c>
      <c r="Q69" s="482">
        <v>0</v>
      </c>
      <c r="R69" s="485">
        <v>0</v>
      </c>
      <c r="S69" s="485">
        <v>0</v>
      </c>
      <c r="T69" s="485">
        <v>0</v>
      </c>
      <c r="U69" s="482">
        <v>0</v>
      </c>
      <c r="V69" s="485">
        <v>0</v>
      </c>
      <c r="W69" s="1303"/>
      <c r="X69" s="1303"/>
      <c r="Y69" s="1319"/>
      <c r="Z69" s="1346"/>
      <c r="AA69" s="1303"/>
      <c r="AB69" s="1303"/>
      <c r="AC69" s="1319"/>
      <c r="AD69" s="514">
        <v>408</v>
      </c>
      <c r="AE69" s="514">
        <v>4280</v>
      </c>
      <c r="AF69" s="514">
        <v>850</v>
      </c>
      <c r="AG69" s="530">
        <v>1696</v>
      </c>
      <c r="AH69" s="744">
        <v>198</v>
      </c>
      <c r="AI69" s="514">
        <v>-649</v>
      </c>
      <c r="AJ69" s="530">
        <v>-226</v>
      </c>
      <c r="AK69" s="530">
        <v>548</v>
      </c>
      <c r="AL69" s="736">
        <v>5363</v>
      </c>
      <c r="AM69" s="454"/>
      <c r="AN69" s="454"/>
      <c r="AO69" s="161"/>
      <c r="AP69" s="454"/>
      <c r="AQ69" s="161"/>
      <c r="AR69" s="161"/>
      <c r="AS69" s="454"/>
      <c r="AT69" s="478"/>
      <c r="AU69" s="1356">
        <v>0</v>
      </c>
      <c r="AV69" s="485">
        <v>0</v>
      </c>
      <c r="AW69" s="1291">
        <v>0</v>
      </c>
      <c r="AX69" s="256">
        <v>0</v>
      </c>
      <c r="AY69" s="454"/>
      <c r="AZ69" s="1150">
        <v>0</v>
      </c>
      <c r="BA69" s="1150">
        <v>0</v>
      </c>
      <c r="BB69" s="1150">
        <v>0</v>
      </c>
      <c r="BC69" s="483">
        <v>0</v>
      </c>
      <c r="BD69" s="483">
        <v>0</v>
      </c>
      <c r="BE69" s="1351"/>
      <c r="BF69" s="1351"/>
      <c r="BG69" s="1351"/>
      <c r="BH69" s="1357"/>
      <c r="BI69" s="486">
        <v>4992</v>
      </c>
      <c r="BJ69" s="254">
        <v>5670</v>
      </c>
      <c r="BK69" s="556"/>
      <c r="BL69" s="556"/>
      <c r="BM69" s="433"/>
      <c r="BO69" s="381"/>
    </row>
    <row r="70" spans="1:67" ht="12.75" customHeight="1" x14ac:dyDescent="0.2">
      <c r="A70" s="438"/>
      <c r="B70" s="161" t="s">
        <v>62</v>
      </c>
      <c r="C70" s="455">
        <v>-157</v>
      </c>
      <c r="D70" s="577">
        <v>-0.34734513274336282</v>
      </c>
      <c r="E70" s="389"/>
      <c r="F70" s="408">
        <v>295</v>
      </c>
      <c r="G70" s="514">
        <v>491</v>
      </c>
      <c r="H70" s="514">
        <v>462</v>
      </c>
      <c r="I70" s="530">
        <v>523</v>
      </c>
      <c r="J70" s="514">
        <v>452</v>
      </c>
      <c r="K70" s="514">
        <v>466</v>
      </c>
      <c r="L70" s="514">
        <v>542</v>
      </c>
      <c r="M70" s="530">
        <v>522</v>
      </c>
      <c r="N70" s="514">
        <v>622</v>
      </c>
      <c r="O70" s="514">
        <v>507</v>
      </c>
      <c r="P70" s="514">
        <v>575</v>
      </c>
      <c r="Q70" s="530">
        <v>718</v>
      </c>
      <c r="R70" s="514">
        <v>762</v>
      </c>
      <c r="S70" s="514">
        <v>250</v>
      </c>
      <c r="T70" s="514">
        <v>192</v>
      </c>
      <c r="U70" s="530">
        <v>191</v>
      </c>
      <c r="V70" s="514">
        <v>15</v>
      </c>
      <c r="W70" s="1303"/>
      <c r="X70" s="1303"/>
      <c r="Y70" s="1319"/>
      <c r="Z70" s="1346"/>
      <c r="AA70" s="1303"/>
      <c r="AB70" s="1303"/>
      <c r="AC70" s="1319"/>
      <c r="AD70" s="514">
        <v>2191</v>
      </c>
      <c r="AE70" s="514">
        <v>2171</v>
      </c>
      <c r="AF70" s="514">
        <v>2224</v>
      </c>
      <c r="AG70" s="530">
        <v>2325</v>
      </c>
      <c r="AH70" s="744">
        <v>6358</v>
      </c>
      <c r="AI70" s="514">
        <v>4010</v>
      </c>
      <c r="AJ70" s="530">
        <v>5644</v>
      </c>
      <c r="AK70" s="530">
        <v>5891</v>
      </c>
      <c r="AL70" s="736">
        <v>1512</v>
      </c>
      <c r="AM70" s="454"/>
      <c r="AN70" s="454"/>
      <c r="AO70" s="161"/>
      <c r="AP70" s="454"/>
      <c r="AQ70" s="161"/>
      <c r="AR70" s="161"/>
      <c r="AS70" s="454"/>
      <c r="AT70" s="478"/>
      <c r="AU70" s="484">
        <v>1771</v>
      </c>
      <c r="AV70" s="485">
        <v>1982</v>
      </c>
      <c r="AW70" s="498">
        <v>-211</v>
      </c>
      <c r="AX70" s="256">
        <v>-0.10645812310797174</v>
      </c>
      <c r="AY70" s="454"/>
      <c r="AZ70" s="1150">
        <v>1771</v>
      </c>
      <c r="BA70" s="1150">
        <v>1982</v>
      </c>
      <c r="BB70" s="1150">
        <v>2422</v>
      </c>
      <c r="BC70" s="531">
        <v>1395</v>
      </c>
      <c r="BD70" s="531">
        <v>15</v>
      </c>
      <c r="BE70" s="1351"/>
      <c r="BF70" s="1351"/>
      <c r="BG70" s="1351"/>
      <c r="BH70" s="1357"/>
      <c r="BI70" s="486">
        <v>26877</v>
      </c>
      <c r="BJ70" s="254">
        <v>18354</v>
      </c>
      <c r="BK70" s="556"/>
      <c r="BL70" s="556"/>
      <c r="BM70" s="433"/>
      <c r="BO70" s="381"/>
    </row>
    <row r="71" spans="1:67" ht="12.75" customHeight="1" x14ac:dyDescent="0.2">
      <c r="A71" s="636"/>
      <c r="B71" s="161" t="s">
        <v>63</v>
      </c>
      <c r="C71" s="455">
        <v>-212</v>
      </c>
      <c r="D71" s="577">
        <v>-0.30070921985815602</v>
      </c>
      <c r="E71" s="621"/>
      <c r="F71" s="424">
        <v>493</v>
      </c>
      <c r="G71" s="579">
        <v>531</v>
      </c>
      <c r="H71" s="579">
        <v>665</v>
      </c>
      <c r="I71" s="578">
        <v>722</v>
      </c>
      <c r="J71" s="579">
        <v>705</v>
      </c>
      <c r="K71" s="579">
        <v>508</v>
      </c>
      <c r="L71" s="579">
        <v>473</v>
      </c>
      <c r="M71" s="578">
        <v>484</v>
      </c>
      <c r="N71" s="579">
        <v>285</v>
      </c>
      <c r="O71" s="579">
        <v>209</v>
      </c>
      <c r="P71" s="579">
        <v>238</v>
      </c>
      <c r="Q71" s="578">
        <v>373</v>
      </c>
      <c r="R71" s="579">
        <v>107</v>
      </c>
      <c r="S71" s="579">
        <v>115</v>
      </c>
      <c r="T71" s="583">
        <v>-5</v>
      </c>
      <c r="U71" s="578">
        <v>-16</v>
      </c>
      <c r="V71" s="514">
        <v>40</v>
      </c>
      <c r="W71" s="1303"/>
      <c r="X71" s="1303"/>
      <c r="Y71" s="1319"/>
      <c r="Z71" s="1346"/>
      <c r="AA71" s="1303"/>
      <c r="AB71" s="1303"/>
      <c r="AC71" s="1319"/>
      <c r="AD71" s="514">
        <v>3386</v>
      </c>
      <c r="AE71" s="514">
        <v>858</v>
      </c>
      <c r="AF71" s="579">
        <v>440</v>
      </c>
      <c r="AG71" s="578">
        <v>454</v>
      </c>
      <c r="AH71" s="744">
        <v>680</v>
      </c>
      <c r="AI71" s="579">
        <v>457</v>
      </c>
      <c r="AJ71" s="578">
        <v>430</v>
      </c>
      <c r="AK71" s="578">
        <v>377</v>
      </c>
      <c r="AL71" s="739">
        <v>60</v>
      </c>
      <c r="AM71" s="208"/>
      <c r="AN71" s="208"/>
      <c r="AO71" s="208"/>
      <c r="AP71" s="208"/>
      <c r="AQ71" s="208"/>
      <c r="AR71" s="208"/>
      <c r="AS71" s="208"/>
      <c r="AT71" s="478"/>
      <c r="AU71" s="484">
        <v>2411</v>
      </c>
      <c r="AV71" s="485">
        <v>2170</v>
      </c>
      <c r="AW71" s="506">
        <v>241</v>
      </c>
      <c r="AX71" s="256">
        <v>0.11105990783410138</v>
      </c>
      <c r="AY71" s="438"/>
      <c r="AZ71" s="1150">
        <v>2411</v>
      </c>
      <c r="BA71" s="1150">
        <v>2170</v>
      </c>
      <c r="BB71" s="1150">
        <v>1105</v>
      </c>
      <c r="BC71" s="743">
        <v>201</v>
      </c>
      <c r="BD71" s="743">
        <v>40</v>
      </c>
      <c r="BE71" s="1354"/>
      <c r="BF71" s="1354"/>
      <c r="BG71" s="1354"/>
      <c r="BH71" s="1358"/>
      <c r="BI71" s="509">
        <v>756</v>
      </c>
      <c r="BJ71" s="533">
        <v>1174</v>
      </c>
      <c r="BK71" s="556"/>
      <c r="BL71" s="556"/>
      <c r="BM71" s="433"/>
      <c r="BO71" s="381"/>
    </row>
    <row r="72" spans="1:67" ht="12.75" customHeight="1" x14ac:dyDescent="0.2">
      <c r="A72" s="636"/>
      <c r="B72" s="161"/>
      <c r="C72" s="637">
        <v>-759</v>
      </c>
      <c r="D72" s="1299">
        <v>-2.1277192195559541E-2</v>
      </c>
      <c r="E72" s="387"/>
      <c r="F72" s="622">
        <v>34913</v>
      </c>
      <c r="G72" s="747">
        <v>35040</v>
      </c>
      <c r="H72" s="747">
        <v>34039</v>
      </c>
      <c r="I72" s="748">
        <v>34367</v>
      </c>
      <c r="J72" s="747">
        <v>35672</v>
      </c>
      <c r="K72" s="747">
        <v>29965</v>
      </c>
      <c r="L72" s="747">
        <v>29786</v>
      </c>
      <c r="M72" s="748">
        <v>30128</v>
      </c>
      <c r="N72" s="747">
        <v>33220</v>
      </c>
      <c r="O72" s="747">
        <v>27018</v>
      </c>
      <c r="P72" s="747">
        <v>25830</v>
      </c>
      <c r="Q72" s="748">
        <v>26978</v>
      </c>
      <c r="R72" s="747">
        <v>26706</v>
      </c>
      <c r="S72" s="747">
        <v>24792</v>
      </c>
      <c r="T72" s="747">
        <v>20672</v>
      </c>
      <c r="U72" s="748">
        <v>19587</v>
      </c>
      <c r="V72" s="747">
        <v>1987</v>
      </c>
      <c r="W72" s="1359"/>
      <c r="X72" s="1359"/>
      <c r="Y72" s="1360"/>
      <c r="Z72" s="1359"/>
      <c r="AA72" s="1359"/>
      <c r="AB72" s="1359"/>
      <c r="AC72" s="1360"/>
      <c r="AD72" s="747">
        <v>54990</v>
      </c>
      <c r="AE72" s="747">
        <v>51733</v>
      </c>
      <c r="AF72" s="747">
        <v>40138</v>
      </c>
      <c r="AG72" s="748">
        <v>40185</v>
      </c>
      <c r="AH72" s="749">
        <v>37255</v>
      </c>
      <c r="AI72" s="747">
        <v>33532</v>
      </c>
      <c r="AJ72" s="748">
        <v>43844</v>
      </c>
      <c r="AK72" s="748">
        <v>57853</v>
      </c>
      <c r="AL72" s="748">
        <v>104793</v>
      </c>
      <c r="AM72" s="156"/>
      <c r="AN72" s="156"/>
      <c r="AO72" s="156"/>
      <c r="AP72" s="156"/>
      <c r="AQ72" s="156"/>
      <c r="AR72" s="156"/>
      <c r="AS72" s="156"/>
      <c r="AT72" s="468"/>
      <c r="AU72" s="747">
        <v>138359</v>
      </c>
      <c r="AV72" s="491">
        <v>125551</v>
      </c>
      <c r="AW72" s="750">
        <v>12808</v>
      </c>
      <c r="AX72" s="435">
        <v>0.10201432087358922</v>
      </c>
      <c r="AZ72" s="752">
        <v>138359</v>
      </c>
      <c r="BA72" s="749">
        <v>125551</v>
      </c>
      <c r="BB72" s="749">
        <v>113046</v>
      </c>
      <c r="BC72" s="749">
        <v>91757</v>
      </c>
      <c r="BD72" s="749">
        <v>1987</v>
      </c>
      <c r="BE72" s="1361"/>
      <c r="BF72" s="1361"/>
      <c r="BG72" s="1362"/>
      <c r="BH72" s="1359"/>
      <c r="BI72" s="752">
        <v>272619</v>
      </c>
      <c r="BJ72" s="492">
        <f>SUM(BJ66:BJ71)</f>
        <v>225194</v>
      </c>
      <c r="BK72" s="556"/>
      <c r="BL72" s="556"/>
      <c r="BM72" s="433"/>
      <c r="BO72" s="381"/>
    </row>
    <row r="73" spans="1:67" ht="12.75" customHeight="1" x14ac:dyDescent="0.2">
      <c r="A73" s="161" t="s">
        <v>265</v>
      </c>
      <c r="B73" s="190"/>
      <c r="C73" s="190"/>
      <c r="D73" s="190"/>
      <c r="E73" s="152"/>
      <c r="F73" s="152"/>
      <c r="G73" s="190"/>
      <c r="H73" s="190"/>
      <c r="I73" s="208"/>
      <c r="J73" s="190"/>
      <c r="K73" s="190"/>
      <c r="L73" s="190"/>
      <c r="M73" s="208"/>
      <c r="N73" s="190"/>
      <c r="O73" s="190"/>
      <c r="P73" s="190"/>
      <c r="Q73" s="208"/>
      <c r="R73" s="190"/>
      <c r="S73" s="190"/>
      <c r="T73" s="190"/>
      <c r="U73" s="208"/>
      <c r="V73" s="190"/>
      <c r="W73" s="190"/>
      <c r="X73" s="190"/>
      <c r="Y73" s="208"/>
      <c r="Z73" s="190"/>
      <c r="AA73" s="190"/>
      <c r="AB73" s="190"/>
      <c r="AC73" s="208"/>
      <c r="AD73" s="190"/>
      <c r="AE73" s="190"/>
      <c r="AF73" s="190"/>
      <c r="AG73" s="208"/>
      <c r="AH73" s="190"/>
      <c r="AI73" s="190"/>
      <c r="AJ73" s="190"/>
      <c r="AK73" s="208"/>
      <c r="AL73" s="208"/>
      <c r="AM73" s="208"/>
      <c r="AN73" s="208"/>
      <c r="AO73" s="208"/>
      <c r="AP73" s="208"/>
      <c r="AQ73" s="208"/>
      <c r="AR73" s="208"/>
      <c r="AS73" s="208"/>
      <c r="AU73" s="428"/>
      <c r="AV73" s="428"/>
      <c r="AW73" s="438"/>
      <c r="AX73" s="438"/>
      <c r="BH73" s="156"/>
      <c r="BI73" s="156"/>
      <c r="BL73" s="428"/>
      <c r="BM73" s="428"/>
      <c r="BO73" s="381"/>
    </row>
    <row r="74" spans="1:67" x14ac:dyDescent="0.2">
      <c r="A74" s="189" t="s">
        <v>28</v>
      </c>
      <c r="B74" s="428"/>
      <c r="C74" s="428"/>
      <c r="D74" s="428"/>
      <c r="F74" s="124"/>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438"/>
      <c r="BL74" s="428"/>
      <c r="BM74" s="428"/>
      <c r="BO74" s="381"/>
    </row>
    <row r="75" spans="1:67" x14ac:dyDescent="0.2">
      <c r="A75" s="156"/>
      <c r="H75" s="461"/>
      <c r="I75" s="225"/>
      <c r="L75" s="461"/>
      <c r="M75" s="225"/>
      <c r="Q75" s="225"/>
      <c r="U75" s="225"/>
      <c r="V75" s="225"/>
      <c r="Y75" s="225"/>
      <c r="AC75" s="225"/>
      <c r="AG75" s="225"/>
      <c r="AK75" s="225"/>
      <c r="AL75" s="428"/>
      <c r="AM75" s="428"/>
      <c r="AN75" s="428"/>
      <c r="AO75" s="428"/>
      <c r="AP75" s="428"/>
      <c r="AQ75" s="428"/>
      <c r="AR75" s="428"/>
      <c r="AS75" s="225"/>
      <c r="AU75" s="461"/>
      <c r="AV75" s="428"/>
      <c r="AW75" s="428"/>
      <c r="AX75" s="428"/>
      <c r="AY75" s="428"/>
      <c r="AZ75" s="225"/>
      <c r="BA75" s="225"/>
      <c r="BB75" s="225"/>
      <c r="BC75" s="225"/>
      <c r="BD75" s="225"/>
      <c r="BH75" s="225"/>
      <c r="BI75" s="225"/>
      <c r="BJ75" s="1269"/>
      <c r="BK75" s="1269"/>
      <c r="BL75" s="428"/>
      <c r="BM75" s="428"/>
      <c r="BO75" s="381"/>
    </row>
    <row r="76" spans="1:67" x14ac:dyDescent="0.2">
      <c r="A76" s="161" t="s">
        <v>219</v>
      </c>
      <c r="I76" s="225"/>
      <c r="M76" s="225"/>
      <c r="Q76" s="225"/>
      <c r="U76" s="225"/>
      <c r="V76" s="225"/>
      <c r="Y76" s="225"/>
      <c r="AC76" s="225"/>
      <c r="AG76" s="225"/>
      <c r="AK76" s="225"/>
      <c r="AL76" s="428"/>
      <c r="AM76" s="428"/>
      <c r="AN76" s="428"/>
      <c r="AO76" s="428"/>
      <c r="AP76" s="428"/>
      <c r="AQ76" s="428"/>
      <c r="AR76" s="428"/>
      <c r="AS76" s="225"/>
      <c r="AU76" s="428"/>
      <c r="AV76" s="428"/>
      <c r="AW76" s="428"/>
      <c r="AX76" s="428"/>
      <c r="AY76" s="428"/>
      <c r="AZ76" s="225"/>
      <c r="BA76" s="225"/>
      <c r="BB76" s="225"/>
      <c r="BC76" s="225"/>
      <c r="BD76" s="225"/>
      <c r="BH76" s="225"/>
      <c r="BI76" s="225"/>
      <c r="BJ76" s="1269"/>
      <c r="BK76" s="1269"/>
      <c r="BL76" s="428"/>
      <c r="BM76" s="428"/>
      <c r="BO76" s="381"/>
    </row>
    <row r="77" spans="1:67" x14ac:dyDescent="0.2">
      <c r="I77" s="225"/>
      <c r="M77" s="225"/>
      <c r="Q77" s="225"/>
      <c r="U77" s="225"/>
      <c r="V77" s="225"/>
      <c r="Y77" s="225"/>
      <c r="AC77" s="225"/>
      <c r="AG77" s="225"/>
      <c r="AK77" s="225"/>
      <c r="AL77" s="428"/>
      <c r="AM77" s="428"/>
      <c r="AN77" s="428"/>
      <c r="AO77" s="428"/>
      <c r="AP77" s="428"/>
      <c r="AQ77" s="428"/>
      <c r="AR77" s="428"/>
      <c r="AS77" s="225"/>
      <c r="AU77" s="428"/>
      <c r="AV77" s="428"/>
      <c r="AW77" s="225"/>
      <c r="AX77" s="167"/>
      <c r="AY77" s="428"/>
      <c r="AZ77" s="225"/>
      <c r="BA77" s="225"/>
      <c r="BB77" s="225"/>
      <c r="BC77" s="225"/>
      <c r="BD77" s="225"/>
      <c r="BH77" s="225"/>
      <c r="BI77" s="225"/>
      <c r="BK77" s="1269"/>
    </row>
    <row r="78" spans="1:67" x14ac:dyDescent="0.2">
      <c r="F78" s="384"/>
      <c r="G78" s="461"/>
      <c r="H78" s="461"/>
      <c r="I78" s="461"/>
      <c r="J78" s="461"/>
      <c r="K78" s="461"/>
      <c r="L78" s="461"/>
      <c r="M78" s="461"/>
      <c r="N78" s="461"/>
      <c r="O78" s="461"/>
      <c r="P78" s="461"/>
      <c r="Q78" s="461"/>
      <c r="U78" s="225"/>
      <c r="V78" s="225"/>
      <c r="Y78" s="225"/>
      <c r="AC78" s="225"/>
      <c r="AG78" s="225"/>
      <c r="AK78" s="225"/>
      <c r="AL78" s="428"/>
      <c r="AM78" s="428"/>
      <c r="AN78" s="428"/>
      <c r="AO78" s="428"/>
      <c r="AP78" s="428"/>
      <c r="AQ78" s="428"/>
      <c r="AR78" s="428"/>
      <c r="AS78" s="225"/>
      <c r="AU78" s="428"/>
      <c r="AV78" s="428"/>
      <c r="AW78" s="225"/>
      <c r="AX78" s="167"/>
      <c r="AY78" s="428"/>
      <c r="AZ78" s="225"/>
      <c r="BA78" s="225"/>
      <c r="BB78" s="225"/>
      <c r="BC78" s="225"/>
      <c r="BD78" s="225"/>
      <c r="BH78" s="156"/>
      <c r="BI78" s="156"/>
      <c r="BK78" s="1269"/>
    </row>
    <row r="79" spans="1:67" x14ac:dyDescent="0.2">
      <c r="I79" s="156"/>
      <c r="M79" s="156"/>
      <c r="Q79" s="156"/>
      <c r="U79" s="156"/>
      <c r="V79" s="225"/>
      <c r="Y79" s="156"/>
      <c r="AC79" s="156"/>
      <c r="AG79" s="156"/>
      <c r="AK79" s="156"/>
      <c r="AL79" s="428"/>
      <c r="AM79" s="428"/>
      <c r="AN79" s="428"/>
      <c r="AO79" s="428"/>
      <c r="AP79" s="428"/>
      <c r="AQ79" s="428"/>
      <c r="AR79" s="428"/>
      <c r="AS79" s="194"/>
      <c r="AU79" s="428"/>
      <c r="AV79" s="428"/>
      <c r="AW79" s="225"/>
      <c r="AX79" s="167"/>
      <c r="AY79" s="428"/>
      <c r="AZ79" s="225"/>
      <c r="BA79" s="225"/>
      <c r="BB79" s="225"/>
      <c r="BC79" s="225"/>
      <c r="BD79" s="225"/>
      <c r="BH79" s="156"/>
      <c r="BI79" s="156"/>
      <c r="BK79" s="1269"/>
    </row>
    <row r="80" spans="1:67" x14ac:dyDescent="0.2">
      <c r="C80" s="1274"/>
      <c r="G80" s="461"/>
      <c r="H80" s="461"/>
      <c r="I80" s="461"/>
      <c r="K80" s="461"/>
      <c r="L80" s="461"/>
      <c r="M80" s="461"/>
      <c r="Q80" s="156"/>
      <c r="U80" s="156"/>
      <c r="V80" s="225"/>
      <c r="Y80" s="156"/>
      <c r="AC80" s="156"/>
      <c r="AG80" s="156"/>
      <c r="AK80" s="156"/>
      <c r="AL80" s="428"/>
      <c r="AM80" s="428"/>
      <c r="AN80" s="428"/>
      <c r="AO80" s="428"/>
      <c r="AP80" s="428"/>
      <c r="AQ80" s="428"/>
      <c r="AR80" s="428"/>
      <c r="AS80" s="1294"/>
      <c r="AU80" s="428"/>
      <c r="AV80" s="428"/>
      <c r="AW80" s="428"/>
      <c r="AX80" s="428"/>
      <c r="AY80" s="428"/>
      <c r="AZ80" s="225"/>
      <c r="BA80" s="225"/>
      <c r="BB80" s="225"/>
      <c r="BC80" s="225"/>
      <c r="BD80" s="225"/>
      <c r="BH80" s="156"/>
      <c r="BI80" s="156"/>
    </row>
    <row r="81" spans="9:61" x14ac:dyDescent="0.2">
      <c r="I81" s="156"/>
      <c r="M81" s="156"/>
      <c r="Q81" s="156"/>
      <c r="U81" s="156"/>
      <c r="Y81" s="156"/>
      <c r="AC81" s="156"/>
      <c r="AG81" s="156"/>
      <c r="AK81" s="156"/>
      <c r="AL81" s="428"/>
      <c r="AM81" s="428"/>
      <c r="AN81" s="428"/>
      <c r="AO81" s="428"/>
      <c r="AP81" s="428"/>
      <c r="AQ81" s="428"/>
      <c r="AR81" s="428"/>
      <c r="AS81" s="1294"/>
      <c r="AU81" s="428"/>
      <c r="AV81" s="428"/>
      <c r="AW81" s="428"/>
      <c r="AX81" s="428"/>
      <c r="AY81" s="428"/>
      <c r="AZ81" s="461"/>
      <c r="BA81" s="461"/>
      <c r="BB81" s="595"/>
      <c r="BH81" s="241"/>
      <c r="BI81" s="241"/>
    </row>
    <row r="82" spans="9:61" x14ac:dyDescent="0.2">
      <c r="I82" s="241"/>
      <c r="M82" s="241"/>
      <c r="Q82" s="241"/>
      <c r="U82" s="241"/>
      <c r="Y82" s="241"/>
      <c r="AC82" s="241"/>
      <c r="AG82" s="241"/>
      <c r="AK82" s="241"/>
      <c r="AS82" s="175"/>
      <c r="AU82" s="428"/>
      <c r="AV82" s="428"/>
      <c r="BH82" s="241"/>
      <c r="BI82" s="241"/>
    </row>
    <row r="83" spans="9:61" x14ac:dyDescent="0.2">
      <c r="I83" s="241"/>
      <c r="M83" s="241"/>
      <c r="Q83" s="241"/>
      <c r="U83" s="241"/>
      <c r="Y83" s="241"/>
      <c r="AC83" s="241"/>
      <c r="AG83" s="241"/>
      <c r="AK83" s="241"/>
      <c r="AS83" s="175"/>
      <c r="AU83" s="428"/>
      <c r="AV83" s="428"/>
      <c r="BH83" s="241"/>
      <c r="BI83" s="241"/>
    </row>
    <row r="84" spans="9:61" x14ac:dyDescent="0.2">
      <c r="I84" s="378"/>
      <c r="M84" s="378"/>
      <c r="Q84" s="378"/>
      <c r="U84" s="378"/>
      <c r="Y84" s="378"/>
      <c r="AC84" s="378"/>
      <c r="AG84" s="378"/>
      <c r="AK84" s="378"/>
      <c r="AS84" s="378"/>
      <c r="AU84" s="428"/>
      <c r="AV84" s="428"/>
      <c r="BH84" s="156"/>
      <c r="BI84" s="156"/>
    </row>
    <row r="85" spans="9:61" x14ac:dyDescent="0.2">
      <c r="I85" s="156"/>
      <c r="M85" s="156"/>
      <c r="Q85" s="156"/>
      <c r="U85" s="156"/>
      <c r="Y85" s="156"/>
      <c r="AC85" s="156"/>
      <c r="AG85" s="156"/>
      <c r="AK85" s="156"/>
      <c r="AS85" s="597"/>
      <c r="AU85" s="428"/>
      <c r="AV85" s="428"/>
      <c r="BH85" s="156"/>
      <c r="BI85" s="156"/>
    </row>
    <row r="86" spans="9:61" x14ac:dyDescent="0.2">
      <c r="I86" s="156"/>
      <c r="M86" s="156"/>
      <c r="Q86" s="156"/>
      <c r="U86" s="156"/>
      <c r="Y86" s="156"/>
      <c r="AC86" s="156"/>
      <c r="AG86" s="156"/>
      <c r="AK86" s="156"/>
      <c r="AL86" s="156"/>
      <c r="AO86" s="156"/>
      <c r="AQ86" s="156"/>
      <c r="AR86" s="156"/>
      <c r="AS86" s="156"/>
      <c r="AU86" s="428"/>
      <c r="AV86" s="428"/>
      <c r="BH86" s="234"/>
      <c r="BI86" s="234"/>
    </row>
    <row r="87" spans="9:61" x14ac:dyDescent="0.2">
      <c r="AK87" s="241"/>
      <c r="AL87" s="379"/>
      <c r="AM87" s="241"/>
      <c r="AN87" s="241"/>
      <c r="AO87" s="241"/>
      <c r="AP87" s="359"/>
      <c r="AQ87" s="359"/>
      <c r="AR87" s="297"/>
      <c r="AS87" s="189"/>
      <c r="AU87" s="428"/>
      <c r="AV87" s="428"/>
      <c r="AZ87" s="595"/>
      <c r="BA87" s="595"/>
      <c r="BB87" s="595"/>
      <c r="BH87" s="234"/>
      <c r="BI87" s="234"/>
    </row>
    <row r="88" spans="9:61" x14ac:dyDescent="0.2">
      <c r="AK88" s="241"/>
      <c r="AL88" s="241"/>
      <c r="AM88" s="241"/>
      <c r="AN88" s="241"/>
      <c r="AO88" s="241"/>
      <c r="AP88" s="292"/>
      <c r="AQ88" s="241"/>
      <c r="AR88" s="241"/>
      <c r="AS88" s="241"/>
      <c r="AU88" s="428"/>
      <c r="AV88" s="428"/>
      <c r="BH88" s="316"/>
      <c r="BI88" s="316"/>
    </row>
    <row r="89" spans="9:61" x14ac:dyDescent="0.2">
      <c r="AK89" s="175"/>
      <c r="AL89" s="313"/>
      <c r="AM89" s="257"/>
      <c r="AN89" s="257"/>
      <c r="AO89" s="257"/>
      <c r="AP89" s="313"/>
      <c r="AQ89" s="257"/>
      <c r="AR89" s="257"/>
      <c r="AS89" s="222"/>
      <c r="AU89" s="428"/>
      <c r="AV89" s="428"/>
      <c r="BH89" s="221"/>
      <c r="BI89" s="221"/>
    </row>
    <row r="90" spans="9:61" x14ac:dyDescent="0.2">
      <c r="AK90" s="175"/>
      <c r="AL90" s="257"/>
      <c r="AM90" s="257"/>
      <c r="AN90" s="257"/>
      <c r="AO90" s="257"/>
      <c r="AP90" s="257"/>
      <c r="AQ90" s="257"/>
      <c r="AR90" s="257"/>
      <c r="AS90" s="222"/>
      <c r="AU90" s="428"/>
      <c r="AV90" s="428"/>
      <c r="BH90" s="257"/>
      <c r="BI90" s="257"/>
    </row>
    <row r="91" spans="9:61" x14ac:dyDescent="0.2">
      <c r="AK91" s="175"/>
      <c r="AL91" s="257"/>
      <c r="AM91" s="257"/>
      <c r="AN91" s="257"/>
      <c r="AO91" s="257"/>
      <c r="AP91" s="257"/>
      <c r="AQ91" s="257"/>
      <c r="AR91" s="257"/>
      <c r="AS91" s="167"/>
      <c r="AU91" s="428"/>
      <c r="AV91" s="428"/>
      <c r="BH91" s="257"/>
      <c r="BI91" s="257"/>
    </row>
    <row r="92" spans="9:61" x14ac:dyDescent="0.2">
      <c r="AK92" s="257"/>
      <c r="AL92" s="257"/>
      <c r="AM92" s="257"/>
      <c r="AN92" s="257"/>
      <c r="AO92" s="257"/>
      <c r="AP92" s="257"/>
      <c r="AQ92" s="257"/>
      <c r="AR92" s="257"/>
      <c r="AS92" s="257"/>
      <c r="AU92" s="428"/>
      <c r="AV92" s="428"/>
      <c r="BH92" s="320"/>
      <c r="BI92" s="320"/>
    </row>
    <row r="93" spans="9:61" x14ac:dyDescent="0.2">
      <c r="AK93" s="320"/>
      <c r="AL93" s="320"/>
      <c r="AM93" s="320"/>
      <c r="AN93" s="320"/>
      <c r="AO93" s="320"/>
      <c r="AP93" s="320"/>
      <c r="AQ93" s="320"/>
      <c r="AR93" s="320"/>
      <c r="AS93" s="320"/>
      <c r="AU93" s="428"/>
      <c r="AV93" s="428"/>
      <c r="BH93" s="320"/>
      <c r="BI93" s="320"/>
    </row>
    <row r="94" spans="9:61" x14ac:dyDescent="0.2">
      <c r="AK94" s="320"/>
      <c r="AL94" s="320"/>
      <c r="AM94" s="320"/>
      <c r="AN94" s="320"/>
      <c r="AO94" s="320"/>
      <c r="AP94" s="320"/>
      <c r="AQ94" s="320"/>
      <c r="AR94" s="320"/>
      <c r="AS94" s="320"/>
      <c r="AU94" s="428"/>
      <c r="AV94" s="428"/>
      <c r="BH94" s="428"/>
      <c r="BI94" s="428"/>
    </row>
    <row r="95" spans="9:61" x14ac:dyDescent="0.2">
      <c r="AK95" s="428"/>
      <c r="AL95" s="428"/>
      <c r="AM95" s="428"/>
      <c r="AN95" s="428"/>
      <c r="AO95" s="428"/>
      <c r="AP95" s="428"/>
      <c r="AQ95" s="428"/>
      <c r="AR95" s="428"/>
      <c r="AS95" s="428"/>
      <c r="AU95" s="428"/>
      <c r="AV95" s="428"/>
      <c r="BH95" s="428"/>
      <c r="BI95" s="428"/>
    </row>
    <row r="96" spans="9:61" x14ac:dyDescent="0.2">
      <c r="AK96" s="428"/>
      <c r="AL96" s="428"/>
      <c r="AM96" s="428"/>
      <c r="AN96" s="428"/>
      <c r="AO96" s="428"/>
      <c r="AP96" s="428"/>
      <c r="AQ96" s="428"/>
      <c r="AR96" s="428"/>
      <c r="AS96" s="428"/>
      <c r="AU96" s="428"/>
      <c r="AV96" s="428"/>
      <c r="BH96" s="428"/>
      <c r="BI96" s="428"/>
    </row>
    <row r="97" spans="37:61" x14ac:dyDescent="0.2">
      <c r="AK97" s="428"/>
      <c r="AL97" s="428"/>
      <c r="AM97" s="428"/>
      <c r="AN97" s="428"/>
      <c r="AO97" s="428"/>
      <c r="AP97" s="428"/>
      <c r="AQ97" s="428"/>
      <c r="AR97" s="428"/>
      <c r="AS97" s="428"/>
      <c r="AU97" s="428"/>
      <c r="AV97" s="428"/>
      <c r="BH97" s="428"/>
      <c r="BI97" s="428"/>
    </row>
    <row r="98" spans="37:61" x14ac:dyDescent="0.2">
      <c r="AK98" s="428"/>
      <c r="AL98" s="428"/>
      <c r="AM98" s="428"/>
      <c r="AN98" s="428"/>
      <c r="AO98" s="428"/>
      <c r="AP98" s="428"/>
      <c r="AQ98" s="428"/>
      <c r="AR98" s="428"/>
      <c r="AS98" s="428"/>
      <c r="AU98" s="428"/>
      <c r="AV98" s="428"/>
      <c r="BH98" s="428"/>
      <c r="BI98" s="428"/>
    </row>
    <row r="99" spans="37:61" x14ac:dyDescent="0.2">
      <c r="AK99" s="428"/>
      <c r="AL99" s="428"/>
      <c r="AM99" s="428"/>
      <c r="AN99" s="428"/>
      <c r="AO99" s="428"/>
      <c r="AP99" s="428"/>
      <c r="AQ99" s="428"/>
      <c r="AR99" s="428"/>
      <c r="AS99" s="428"/>
      <c r="AU99" s="428"/>
      <c r="AV99" s="428"/>
    </row>
  </sheetData>
  <mergeCells count="10">
    <mergeCell ref="A31:B31"/>
    <mergeCell ref="C52:D52"/>
    <mergeCell ref="C53:D53"/>
    <mergeCell ref="AW53:AX53"/>
    <mergeCell ref="C64:D64"/>
    <mergeCell ref="C65:D65"/>
    <mergeCell ref="AW65:AX65"/>
    <mergeCell ref="C10:D10"/>
    <mergeCell ref="C11:D11"/>
    <mergeCell ref="AW11:AX11"/>
  </mergeCells>
  <printOptions horizontalCentered="1"/>
  <pageMargins left="0.3" right="0.3" top="0.4" bottom="0.6" header="0" footer="0.3"/>
  <pageSetup scale="55" orientation="landscape" r:id="rId1"/>
  <headerFooter alignWithMargins="0">
    <oddFooter>&amp;CPage 9</oddFooter>
  </headerFooter>
  <colBreaks count="1" manualBreakCount="1">
    <brk id="62" max="8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BT72"/>
  <sheetViews>
    <sheetView zoomScale="80" zoomScaleNormal="80" zoomScaleSheetLayoutView="90" zoomScalePageLayoutView="70" workbookViewId="0">
      <selection activeCell="H42" sqref="H42"/>
    </sheetView>
  </sheetViews>
  <sheetFormatPr defaultRowHeight="12.75" x14ac:dyDescent="0.2"/>
  <cols>
    <col min="1" max="1" width="2.7109375" style="427" customWidth="1"/>
    <col min="2" max="2" width="40.5703125" style="427" customWidth="1"/>
    <col min="3" max="3" width="9.5703125" style="427" customWidth="1"/>
    <col min="4" max="4" width="9.7109375" style="427" customWidth="1"/>
    <col min="5" max="5" width="1.5703125" style="381" customWidth="1"/>
    <col min="6" max="6" width="9.7109375" style="381" customWidth="1"/>
    <col min="7" max="7" width="8.42578125" style="428" customWidth="1"/>
    <col min="8" max="9" width="9.28515625" style="428" customWidth="1"/>
    <col min="10" max="10" width="9.7109375" style="428" customWidth="1"/>
    <col min="11" max="11" width="7.5703125" style="428" bestFit="1" customWidth="1"/>
    <col min="12" max="14" width="9.28515625" style="428" customWidth="1"/>
    <col min="15" max="32" width="9.28515625" style="428" hidden="1" customWidth="1"/>
    <col min="33" max="33" width="7.7109375" style="428" hidden="1" customWidth="1"/>
    <col min="34" max="36" width="7.85546875" style="428" hidden="1" customWidth="1"/>
    <col min="37" max="37" width="7.85546875" style="427" hidden="1" customWidth="1"/>
    <col min="38" max="38" width="8" style="427" hidden="1" customWidth="1"/>
    <col min="39" max="39" width="7.5703125" style="427" hidden="1" customWidth="1"/>
    <col min="40" max="42" width="7" style="427" hidden="1" customWidth="1"/>
    <col min="43" max="45" width="7.5703125" style="427" hidden="1" customWidth="1"/>
    <col min="46" max="46" width="1.5703125" style="428" customWidth="1"/>
    <col min="47" max="48" width="10.42578125" style="427" hidden="1" customWidth="1"/>
    <col min="49" max="50" width="10.42578125" style="427" customWidth="1"/>
    <col min="51" max="51" width="1.5703125" style="427" customWidth="1"/>
    <col min="52" max="56" width="9.7109375" style="427" customWidth="1"/>
    <col min="57" max="64" width="9.7109375" style="427" hidden="1" customWidth="1"/>
    <col min="65" max="65" width="1.5703125" style="427" customWidth="1"/>
    <col min="66" max="16384" width="9.140625" style="380"/>
  </cols>
  <sheetData>
    <row r="5" spans="1:72" x14ac:dyDescent="0.2">
      <c r="A5" s="428"/>
      <c r="B5" s="428"/>
      <c r="C5" s="428"/>
      <c r="D5" s="428"/>
      <c r="AK5" s="428"/>
      <c r="AL5" s="428"/>
      <c r="AM5" s="428"/>
    </row>
    <row r="6" spans="1:72" ht="18" customHeight="1" x14ac:dyDescent="0.2">
      <c r="A6" s="429" t="s">
        <v>87</v>
      </c>
      <c r="B6" s="428"/>
      <c r="C6" s="428"/>
      <c r="D6" s="428"/>
      <c r="F6" s="1363"/>
      <c r="G6" s="1365"/>
      <c r="J6" s="1365"/>
      <c r="K6" s="1365"/>
      <c r="N6" s="1365"/>
      <c r="O6" s="1365"/>
      <c r="R6" s="1365"/>
      <c r="S6" s="1365"/>
      <c r="AK6" s="428"/>
      <c r="AL6" s="428"/>
      <c r="AM6" s="428"/>
    </row>
    <row r="7" spans="1:72" ht="18" customHeight="1" x14ac:dyDescent="0.2">
      <c r="A7" s="429" t="s">
        <v>248</v>
      </c>
      <c r="B7" s="428"/>
      <c r="C7" s="428"/>
      <c r="D7" s="428"/>
      <c r="AK7" s="428"/>
      <c r="AL7" s="428"/>
      <c r="AM7" s="428"/>
    </row>
    <row r="8" spans="1:72" ht="9.75" customHeight="1" x14ac:dyDescent="0.2">
      <c r="A8" s="156"/>
      <c r="B8" s="156"/>
      <c r="C8" s="156"/>
      <c r="D8" s="156"/>
      <c r="E8" s="102"/>
      <c r="F8" s="102"/>
      <c r="G8" s="156"/>
      <c r="H8" s="156"/>
      <c r="I8" s="156"/>
      <c r="J8" s="156"/>
      <c r="K8" s="156"/>
      <c r="L8" s="156"/>
      <c r="M8" s="156"/>
      <c r="N8" s="156"/>
      <c r="O8" s="156"/>
      <c r="P8" s="156"/>
      <c r="Q8" s="156"/>
      <c r="R8" s="156"/>
      <c r="S8" s="156"/>
      <c r="T8" s="156"/>
      <c r="U8" s="156"/>
      <c r="V8" s="199"/>
      <c r="W8" s="156"/>
      <c r="X8" s="156"/>
      <c r="Y8" s="156"/>
      <c r="Z8" s="199"/>
      <c r="AA8" s="156"/>
      <c r="AB8" s="199"/>
      <c r="AC8" s="156"/>
      <c r="AD8" s="199"/>
      <c r="AE8" s="156"/>
      <c r="AF8" s="199"/>
      <c r="AG8" s="156"/>
      <c r="AH8" s="199"/>
      <c r="AI8" s="156"/>
      <c r="AJ8" s="156"/>
      <c r="AK8" s="428"/>
      <c r="AL8" s="428"/>
      <c r="AM8" s="428"/>
      <c r="AW8" s="463"/>
      <c r="AX8" s="463"/>
      <c r="BJ8" s="428"/>
      <c r="BK8" s="428"/>
      <c r="BL8" s="428"/>
    </row>
    <row r="9" spans="1:72" x14ac:dyDescent="0.2">
      <c r="A9" s="160" t="s">
        <v>1</v>
      </c>
      <c r="B9" s="161"/>
      <c r="C9" s="1522" t="s">
        <v>337</v>
      </c>
      <c r="D9" s="1523"/>
      <c r="E9" s="112"/>
      <c r="F9" s="114"/>
      <c r="G9" s="200"/>
      <c r="H9" s="200"/>
      <c r="I9" s="464"/>
      <c r="J9" s="200"/>
      <c r="K9" s="200"/>
      <c r="L9" s="200"/>
      <c r="M9" s="464"/>
      <c r="N9" s="200"/>
      <c r="O9" s="200"/>
      <c r="P9" s="200"/>
      <c r="Q9" s="464"/>
      <c r="R9" s="200"/>
      <c r="S9" s="200"/>
      <c r="T9" s="200"/>
      <c r="U9" s="464"/>
      <c r="V9" s="465"/>
      <c r="W9" s="466"/>
      <c r="X9" s="200"/>
      <c r="Y9" s="464"/>
      <c r="Z9" s="465"/>
      <c r="AA9" s="466"/>
      <c r="AB9" s="200"/>
      <c r="AC9" s="464"/>
      <c r="AE9" s="466"/>
      <c r="AF9" s="156"/>
      <c r="AG9" s="464"/>
      <c r="AH9" s="466"/>
      <c r="AJ9" s="200"/>
      <c r="AK9" s="464"/>
      <c r="AL9" s="466"/>
      <c r="AM9" s="466"/>
      <c r="AN9" s="466"/>
      <c r="AO9" s="466"/>
      <c r="AP9" s="467"/>
      <c r="AQ9" s="464"/>
      <c r="AR9" s="464"/>
      <c r="AS9" s="464"/>
      <c r="AT9" s="468"/>
      <c r="AU9" s="206" t="s">
        <v>338</v>
      </c>
      <c r="AV9" s="206"/>
      <c r="AW9" s="206" t="s">
        <v>327</v>
      </c>
      <c r="AX9" s="207"/>
      <c r="AY9" s="208"/>
      <c r="AZ9" s="209"/>
      <c r="BA9" s="209"/>
      <c r="BB9" s="209"/>
      <c r="BC9" s="209"/>
      <c r="BD9" s="209"/>
      <c r="BE9" s="209"/>
      <c r="BF9" s="209"/>
      <c r="BG9" s="209"/>
      <c r="BH9" s="467"/>
      <c r="BI9" s="467"/>
      <c r="BJ9" s="209"/>
      <c r="BK9" s="209"/>
      <c r="BL9" s="209"/>
      <c r="BM9" s="470"/>
    </row>
    <row r="10" spans="1:72" ht="13.5" x14ac:dyDescent="0.2">
      <c r="A10" s="160" t="s">
        <v>2</v>
      </c>
      <c r="B10" s="161"/>
      <c r="C10" s="1524" t="s">
        <v>38</v>
      </c>
      <c r="D10" s="1525"/>
      <c r="E10" s="117"/>
      <c r="F10" s="118" t="s">
        <v>282</v>
      </c>
      <c r="G10" s="210" t="s">
        <v>281</v>
      </c>
      <c r="H10" s="210" t="s">
        <v>280</v>
      </c>
      <c r="I10" s="211" t="s">
        <v>278</v>
      </c>
      <c r="J10" s="210" t="s">
        <v>258</v>
      </c>
      <c r="K10" s="210" t="s">
        <v>259</v>
      </c>
      <c r="L10" s="210" t="s">
        <v>260</v>
      </c>
      <c r="M10" s="211" t="s">
        <v>261</v>
      </c>
      <c r="N10" s="210" t="s">
        <v>232</v>
      </c>
      <c r="O10" s="210" t="s">
        <v>231</v>
      </c>
      <c r="P10" s="210" t="s">
        <v>230</v>
      </c>
      <c r="Q10" s="211" t="s">
        <v>229</v>
      </c>
      <c r="R10" s="210" t="s">
        <v>206</v>
      </c>
      <c r="S10" s="210" t="s">
        <v>207</v>
      </c>
      <c r="T10" s="210" t="s">
        <v>208</v>
      </c>
      <c r="U10" s="211" t="s">
        <v>209</v>
      </c>
      <c r="V10" s="212" t="s">
        <v>154</v>
      </c>
      <c r="W10" s="210" t="s">
        <v>155</v>
      </c>
      <c r="X10" s="210" t="s">
        <v>156</v>
      </c>
      <c r="Y10" s="211" t="s">
        <v>153</v>
      </c>
      <c r="Z10" s="212" t="s">
        <v>130</v>
      </c>
      <c r="AA10" s="210" t="s">
        <v>131</v>
      </c>
      <c r="AB10" s="210" t="s">
        <v>132</v>
      </c>
      <c r="AC10" s="211" t="s">
        <v>133</v>
      </c>
      <c r="AD10" s="210" t="s">
        <v>112</v>
      </c>
      <c r="AE10" s="210" t="s">
        <v>111</v>
      </c>
      <c r="AF10" s="210" t="s">
        <v>110</v>
      </c>
      <c r="AG10" s="211" t="s">
        <v>109</v>
      </c>
      <c r="AH10" s="210" t="s">
        <v>80</v>
      </c>
      <c r="AI10" s="210" t="s">
        <v>81</v>
      </c>
      <c r="AJ10" s="210" t="s">
        <v>82</v>
      </c>
      <c r="AK10" s="211" t="s">
        <v>29</v>
      </c>
      <c r="AL10" s="210" t="s">
        <v>30</v>
      </c>
      <c r="AM10" s="210" t="s">
        <v>31</v>
      </c>
      <c r="AN10" s="210" t="s">
        <v>32</v>
      </c>
      <c r="AO10" s="210" t="s">
        <v>33</v>
      </c>
      <c r="AP10" s="213" t="s">
        <v>34</v>
      </c>
      <c r="AQ10" s="211" t="s">
        <v>35</v>
      </c>
      <c r="AR10" s="211" t="s">
        <v>36</v>
      </c>
      <c r="AS10" s="211" t="s">
        <v>37</v>
      </c>
      <c r="AT10" s="214"/>
      <c r="AU10" s="210" t="s">
        <v>282</v>
      </c>
      <c r="AV10" s="210" t="s">
        <v>258</v>
      </c>
      <c r="AW10" s="1537" t="s">
        <v>38</v>
      </c>
      <c r="AX10" s="1525"/>
      <c r="AY10" s="215"/>
      <c r="AZ10" s="212" t="s">
        <v>321</v>
      </c>
      <c r="BA10" s="212" t="s">
        <v>269</v>
      </c>
      <c r="BB10" s="212" t="s">
        <v>233</v>
      </c>
      <c r="BC10" s="212" t="s">
        <v>210</v>
      </c>
      <c r="BD10" s="212" t="s">
        <v>157</v>
      </c>
      <c r="BE10" s="212" t="s">
        <v>114</v>
      </c>
      <c r="BF10" s="212" t="s">
        <v>113</v>
      </c>
      <c r="BG10" s="212" t="s">
        <v>42</v>
      </c>
      <c r="BH10" s="213" t="s">
        <v>39</v>
      </c>
      <c r="BI10" s="213" t="s">
        <v>40</v>
      </c>
      <c r="BJ10" s="213" t="s">
        <v>116</v>
      </c>
      <c r="BK10" s="213" t="s">
        <v>117</v>
      </c>
      <c r="BL10" s="213" t="s">
        <v>118</v>
      </c>
      <c r="BM10" s="470"/>
      <c r="BN10" s="381"/>
      <c r="BO10" s="381"/>
      <c r="BR10" s="381"/>
      <c r="BS10" s="381"/>
      <c r="BT10" s="381"/>
    </row>
    <row r="11" spans="1:72" x14ac:dyDescent="0.2">
      <c r="A11" s="160"/>
      <c r="B11" s="161"/>
      <c r="C11" s="1444"/>
      <c r="D11" s="432"/>
      <c r="E11" s="117"/>
      <c r="F11" s="388"/>
      <c r="G11" s="472"/>
      <c r="H11" s="472"/>
      <c r="I11" s="473"/>
      <c r="J11" s="472"/>
      <c r="K11" s="472"/>
      <c r="L11" s="472"/>
      <c r="M11" s="473"/>
      <c r="N11" s="472"/>
      <c r="O11" s="472"/>
      <c r="P11" s="472"/>
      <c r="Q11" s="473"/>
      <c r="R11" s="472"/>
      <c r="S11" s="472"/>
      <c r="T11" s="472"/>
      <c r="U11" s="473"/>
      <c r="V11" s="474"/>
      <c r="W11" s="472"/>
      <c r="X11" s="472"/>
      <c r="Y11" s="473"/>
      <c r="Z11" s="474"/>
      <c r="AA11" s="472"/>
      <c r="AB11" s="472"/>
      <c r="AC11" s="473"/>
      <c r="AD11" s="474"/>
      <c r="AE11" s="472"/>
      <c r="AF11" s="473"/>
      <c r="AG11" s="473"/>
      <c r="AH11" s="208"/>
      <c r="AI11" s="208"/>
      <c r="AJ11" s="208"/>
      <c r="AK11" s="475"/>
      <c r="AL11" s="208"/>
      <c r="AM11" s="208"/>
      <c r="AN11" s="208"/>
      <c r="AO11" s="208"/>
      <c r="AP11" s="214"/>
      <c r="AQ11" s="475"/>
      <c r="AR11" s="475"/>
      <c r="AS11" s="475"/>
      <c r="AT11" s="214"/>
      <c r="AU11" s="472"/>
      <c r="AV11" s="472"/>
      <c r="AW11" s="466"/>
      <c r="AX11" s="464"/>
      <c r="AY11" s="215"/>
      <c r="AZ11" s="474"/>
      <c r="BA11" s="474"/>
      <c r="BB11" s="474"/>
      <c r="BC11" s="474"/>
      <c r="BD11" s="474"/>
      <c r="BE11" s="476"/>
      <c r="BF11" s="651" t="s">
        <v>168</v>
      </c>
      <c r="BG11" s="651" t="s">
        <v>168</v>
      </c>
      <c r="BH11" s="652" t="s">
        <v>168</v>
      </c>
      <c r="BI11" s="652" t="s">
        <v>168</v>
      </c>
      <c r="BJ11" s="214"/>
      <c r="BK11" s="214"/>
      <c r="BL11" s="214"/>
      <c r="BM11" s="470"/>
      <c r="BN11" s="381"/>
      <c r="BO11" s="381"/>
      <c r="BR11" s="381"/>
      <c r="BS11" s="381"/>
      <c r="BT11" s="381"/>
    </row>
    <row r="12" spans="1:72" ht="12.75" customHeight="1" x14ac:dyDescent="0.2">
      <c r="A12" s="162" t="s">
        <v>59</v>
      </c>
      <c r="B12" s="163"/>
      <c r="C12" s="433"/>
      <c r="D12" s="430"/>
      <c r="E12" s="389"/>
      <c r="F12" s="390"/>
      <c r="G12" s="454"/>
      <c r="H12" s="454"/>
      <c r="I12" s="430"/>
      <c r="J12" s="454"/>
      <c r="K12" s="454"/>
      <c r="L12" s="454"/>
      <c r="M12" s="430"/>
      <c r="N12" s="454"/>
      <c r="O12" s="454"/>
      <c r="P12" s="454"/>
      <c r="Q12" s="430"/>
      <c r="R12" s="454"/>
      <c r="S12" s="454"/>
      <c r="T12" s="454"/>
      <c r="U12" s="430"/>
      <c r="V12" s="454"/>
      <c r="W12" s="454"/>
      <c r="X12" s="454"/>
      <c r="Y12" s="430"/>
      <c r="Z12" s="454"/>
      <c r="AA12" s="454"/>
      <c r="AB12" s="161"/>
      <c r="AC12" s="430"/>
      <c r="AD12" s="454"/>
      <c r="AE12" s="454"/>
      <c r="AF12" s="284"/>
      <c r="AG12" s="430"/>
      <c r="AH12" s="454"/>
      <c r="AI12" s="454"/>
      <c r="AJ12" s="454"/>
      <c r="AK12" s="430"/>
      <c r="AL12" s="454"/>
      <c r="AM12" s="454"/>
      <c r="AN12" s="454"/>
      <c r="AP12" s="468"/>
      <c r="AQ12" s="1277"/>
      <c r="AR12" s="1277"/>
      <c r="AS12" s="428"/>
      <c r="AT12" s="478"/>
      <c r="AU12" s="454"/>
      <c r="AV12" s="454"/>
      <c r="AW12" s="454"/>
      <c r="AX12" s="430"/>
      <c r="AY12" s="438"/>
      <c r="AZ12" s="478"/>
      <c r="BA12" s="478"/>
      <c r="BB12" s="478"/>
      <c r="BC12" s="478"/>
      <c r="BD12" s="478"/>
      <c r="BE12" s="478"/>
      <c r="BF12" s="478"/>
      <c r="BG12" s="478"/>
      <c r="BH12" s="478"/>
      <c r="BI12" s="735"/>
      <c r="BJ12" s="1254"/>
      <c r="BK12" s="1254"/>
      <c r="BL12" s="1254"/>
      <c r="BM12" s="470"/>
      <c r="BN12" s="381"/>
      <c r="BO12" s="381"/>
      <c r="BR12" s="381"/>
    </row>
    <row r="13" spans="1:72" ht="12.75" customHeight="1" x14ac:dyDescent="0.2">
      <c r="A13" s="161"/>
      <c r="B13" s="658" t="s">
        <v>83</v>
      </c>
      <c r="C13" s="172">
        <v>-2436</v>
      </c>
      <c r="D13" s="256">
        <v>-0.56193771626297573</v>
      </c>
      <c r="E13" s="130"/>
      <c r="F13" s="400">
        <v>1899</v>
      </c>
      <c r="G13" s="504">
        <v>-964</v>
      </c>
      <c r="H13" s="502">
        <v>3897</v>
      </c>
      <c r="I13" s="480">
        <v>4136</v>
      </c>
      <c r="J13" s="502">
        <v>4335</v>
      </c>
      <c r="K13" s="502">
        <v>4373</v>
      </c>
      <c r="L13" s="502">
        <v>4233</v>
      </c>
      <c r="M13" s="480">
        <v>3827</v>
      </c>
      <c r="N13" s="502">
        <v>1853</v>
      </c>
      <c r="O13" s="502">
        <v>4988</v>
      </c>
      <c r="P13" s="502">
        <v>6372</v>
      </c>
      <c r="Q13" s="480">
        <v>2205</v>
      </c>
      <c r="R13" s="502">
        <v>5045</v>
      </c>
      <c r="S13" s="502">
        <v>4535</v>
      </c>
      <c r="T13" s="502">
        <v>10003</v>
      </c>
      <c r="U13" s="480">
        <v>4894</v>
      </c>
      <c r="V13" s="479">
        <v>10101</v>
      </c>
      <c r="W13" s="502">
        <v>9737</v>
      </c>
      <c r="X13" s="502">
        <v>2636</v>
      </c>
      <c r="Y13" s="480">
        <v>7623</v>
      </c>
      <c r="Z13" s="479">
        <v>11120</v>
      </c>
      <c r="AA13" s="502">
        <v>8477</v>
      </c>
      <c r="AB13" s="479">
        <v>7783</v>
      </c>
      <c r="AC13" s="480">
        <v>4558</v>
      </c>
      <c r="AD13" s="479">
        <v>4647</v>
      </c>
      <c r="AE13" s="502">
        <v>5374</v>
      </c>
      <c r="AF13" s="510">
        <v>5131</v>
      </c>
      <c r="AG13" s="480">
        <v>11781</v>
      </c>
      <c r="AH13" s="479">
        <v>4769</v>
      </c>
      <c r="AI13" s="502">
        <v>4406</v>
      </c>
      <c r="AJ13" s="502">
        <v>8649</v>
      </c>
      <c r="AK13" s="480">
        <v>10062</v>
      </c>
      <c r="AL13" s="485">
        <v>11018</v>
      </c>
      <c r="AM13" s="508">
        <v>12605</v>
      </c>
      <c r="AN13" s="508">
        <v>12383</v>
      </c>
      <c r="AO13" s="482">
        <v>14764</v>
      </c>
      <c r="AP13" s="483">
        <v>10416</v>
      </c>
      <c r="AQ13" s="482">
        <v>8017</v>
      </c>
      <c r="AR13" s="482">
        <v>6975</v>
      </c>
      <c r="AS13" s="485">
        <v>8665</v>
      </c>
      <c r="AT13" s="478"/>
      <c r="AU13" s="484">
        <v>8968</v>
      </c>
      <c r="AV13" s="484">
        <v>16768</v>
      </c>
      <c r="AW13" s="225">
        <v>-7800</v>
      </c>
      <c r="AX13" s="256">
        <v>-0.46517175572519082</v>
      </c>
      <c r="AY13" s="438"/>
      <c r="AZ13" s="655">
        <v>8968</v>
      </c>
      <c r="BA13" s="655">
        <v>16768</v>
      </c>
      <c r="BB13" s="655">
        <v>15418</v>
      </c>
      <c r="BC13" s="655">
        <v>24477</v>
      </c>
      <c r="BD13" s="655">
        <v>30097</v>
      </c>
      <c r="BE13" s="655">
        <v>31938</v>
      </c>
      <c r="BF13" s="655">
        <v>26933</v>
      </c>
      <c r="BG13" s="655">
        <v>27886</v>
      </c>
      <c r="BH13" s="655">
        <v>50770</v>
      </c>
      <c r="BI13" s="655">
        <v>34578</v>
      </c>
      <c r="BJ13" s="513" t="e">
        <f>24480+#REF!</f>
        <v>#REF!</v>
      </c>
      <c r="BK13" s="513">
        <v>14948</v>
      </c>
      <c r="BL13" s="513">
        <v>14416</v>
      </c>
      <c r="BM13" s="428"/>
      <c r="BN13" s="381"/>
      <c r="BO13" s="381"/>
      <c r="BR13" s="381"/>
    </row>
    <row r="14" spans="1:72" ht="12.75" customHeight="1" x14ac:dyDescent="0.2">
      <c r="A14" s="163"/>
      <c r="B14" s="161"/>
      <c r="C14" s="434">
        <v>-2436</v>
      </c>
      <c r="D14" s="435">
        <v>-0.56193771626297573</v>
      </c>
      <c r="E14" s="130"/>
      <c r="F14" s="426">
        <v>1899</v>
      </c>
      <c r="G14" s="583">
        <v>-964</v>
      </c>
      <c r="H14" s="741">
        <v>3897</v>
      </c>
      <c r="I14" s="490">
        <v>4136</v>
      </c>
      <c r="J14" s="741">
        <v>4335</v>
      </c>
      <c r="K14" s="741">
        <v>4373</v>
      </c>
      <c r="L14" s="741">
        <v>4233</v>
      </c>
      <c r="M14" s="490">
        <v>3827</v>
      </c>
      <c r="N14" s="741">
        <v>1853</v>
      </c>
      <c r="O14" s="741">
        <v>4988</v>
      </c>
      <c r="P14" s="741">
        <v>6372</v>
      </c>
      <c r="Q14" s="490">
        <v>2205</v>
      </c>
      <c r="R14" s="741">
        <v>5045</v>
      </c>
      <c r="S14" s="741">
        <v>4535</v>
      </c>
      <c r="T14" s="741">
        <v>10003</v>
      </c>
      <c r="U14" s="490">
        <v>4894</v>
      </c>
      <c r="V14" s="519">
        <v>10101</v>
      </c>
      <c r="W14" s="741">
        <v>9737</v>
      </c>
      <c r="X14" s="741">
        <v>2636</v>
      </c>
      <c r="Y14" s="490">
        <v>7623</v>
      </c>
      <c r="Z14" s="519">
        <v>11120</v>
      </c>
      <c r="AA14" s="741">
        <v>8477</v>
      </c>
      <c r="AB14" s="519">
        <v>7783</v>
      </c>
      <c r="AC14" s="490">
        <v>4558</v>
      </c>
      <c r="AD14" s="519">
        <v>4647</v>
      </c>
      <c r="AE14" s="741">
        <v>5374</v>
      </c>
      <c r="AF14" s="490">
        <v>5131</v>
      </c>
      <c r="AG14" s="490">
        <v>11781</v>
      </c>
      <c r="AH14" s="519">
        <v>4769</v>
      </c>
      <c r="AI14" s="741">
        <v>4406</v>
      </c>
      <c r="AJ14" s="741">
        <v>8649</v>
      </c>
      <c r="AK14" s="519">
        <v>10062</v>
      </c>
      <c r="AL14" s="663">
        <v>11018</v>
      </c>
      <c r="AM14" s="741">
        <v>12605</v>
      </c>
      <c r="AN14" s="741">
        <v>12383</v>
      </c>
      <c r="AO14" s="519">
        <v>14764</v>
      </c>
      <c r="AP14" s="663">
        <v>10416</v>
      </c>
      <c r="AQ14" s="490">
        <v>8055</v>
      </c>
      <c r="AR14" s="490">
        <v>7372</v>
      </c>
      <c r="AS14" s="519">
        <v>8735</v>
      </c>
      <c r="AT14" s="486"/>
      <c r="AU14" s="519">
        <v>8968</v>
      </c>
      <c r="AV14" s="519">
        <v>16768</v>
      </c>
      <c r="AW14" s="664">
        <v>-7800</v>
      </c>
      <c r="AX14" s="435">
        <v>-0.46517175572519082</v>
      </c>
      <c r="AY14" s="438"/>
      <c r="AZ14" s="663">
        <v>8968</v>
      </c>
      <c r="BA14" s="663">
        <v>16768</v>
      </c>
      <c r="BB14" s="663">
        <v>15418</v>
      </c>
      <c r="BC14" s="663">
        <v>24477</v>
      </c>
      <c r="BD14" s="663">
        <v>30097</v>
      </c>
      <c r="BE14" s="663">
        <v>31938</v>
      </c>
      <c r="BF14" s="663">
        <v>26933</v>
      </c>
      <c r="BG14" s="663">
        <v>27886</v>
      </c>
      <c r="BH14" s="495">
        <v>50770</v>
      </c>
      <c r="BI14" s="495">
        <v>34578</v>
      </c>
      <c r="BJ14" s="495" t="e">
        <f>BJ13</f>
        <v>#REF!</v>
      </c>
      <c r="BK14" s="495">
        <f>BK13</f>
        <v>14948</v>
      </c>
      <c r="BL14" s="522">
        <v>4749</v>
      </c>
      <c r="BM14" s="470"/>
      <c r="BN14" s="381"/>
      <c r="BO14" s="381"/>
      <c r="BR14" s="381"/>
    </row>
    <row r="15" spans="1:72" ht="12.75" customHeight="1" x14ac:dyDescent="0.2">
      <c r="A15" s="162" t="s">
        <v>5</v>
      </c>
      <c r="B15" s="161"/>
      <c r="C15" s="172"/>
      <c r="D15" s="256"/>
      <c r="E15" s="130"/>
      <c r="F15" s="392"/>
      <c r="G15" s="479"/>
      <c r="H15" s="479"/>
      <c r="I15" s="480"/>
      <c r="J15" s="479"/>
      <c r="K15" s="479"/>
      <c r="L15" s="479"/>
      <c r="M15" s="480"/>
      <c r="N15" s="479"/>
      <c r="O15" s="479"/>
      <c r="P15" s="479"/>
      <c r="Q15" s="480"/>
      <c r="R15" s="479"/>
      <c r="S15" s="479"/>
      <c r="T15" s="479"/>
      <c r="U15" s="480"/>
      <c r="V15" s="479"/>
      <c r="W15" s="479"/>
      <c r="X15" s="479"/>
      <c r="Y15" s="480"/>
      <c r="Z15" s="479"/>
      <c r="AA15" s="479"/>
      <c r="AB15" s="479"/>
      <c r="AC15" s="480"/>
      <c r="AD15" s="479"/>
      <c r="AE15" s="479"/>
      <c r="AF15" s="510"/>
      <c r="AG15" s="480"/>
      <c r="AH15" s="479"/>
      <c r="AI15" s="479"/>
      <c r="AJ15" s="479"/>
      <c r="AK15" s="480"/>
      <c r="AL15" s="527"/>
      <c r="AM15" s="527"/>
      <c r="AN15" s="527"/>
      <c r="AO15" s="527"/>
      <c r="AP15" s="486"/>
      <c r="AQ15" s="480"/>
      <c r="AR15" s="480"/>
      <c r="AS15" s="527"/>
      <c r="AT15" s="478"/>
      <c r="AU15" s="454"/>
      <c r="AV15" s="454"/>
      <c r="AW15" s="225"/>
      <c r="AX15" s="256"/>
      <c r="AY15" s="438"/>
      <c r="AZ15" s="1366"/>
      <c r="BA15" s="1366"/>
      <c r="BB15" s="1366"/>
      <c r="BC15" s="1366"/>
      <c r="BD15" s="1366"/>
      <c r="BE15" s="1366"/>
      <c r="BF15" s="1366"/>
      <c r="BG15" s="1366"/>
      <c r="BH15" s="655"/>
      <c r="BI15" s="655"/>
      <c r="BJ15" s="513"/>
      <c r="BK15" s="513"/>
      <c r="BL15" s="513"/>
      <c r="BM15" s="428"/>
      <c r="BN15" s="381"/>
      <c r="BO15" s="381"/>
      <c r="BR15" s="381"/>
    </row>
    <row r="16" spans="1:72" ht="12.75" customHeight="1" x14ac:dyDescent="0.2">
      <c r="A16" s="162"/>
      <c r="B16" s="161" t="s">
        <v>215</v>
      </c>
      <c r="C16" s="172">
        <v>-1788</v>
      </c>
      <c r="D16" s="256">
        <v>-0.45496183206106872</v>
      </c>
      <c r="E16" s="130"/>
      <c r="F16" s="392">
        <v>2142</v>
      </c>
      <c r="G16" s="479">
        <v>126</v>
      </c>
      <c r="H16" s="451">
        <v>1764</v>
      </c>
      <c r="I16" s="497">
        <v>1385</v>
      </c>
      <c r="J16" s="479">
        <v>3930</v>
      </c>
      <c r="K16" s="479">
        <v>31</v>
      </c>
      <c r="L16" s="451">
        <v>3085</v>
      </c>
      <c r="M16" s="497">
        <v>1255</v>
      </c>
      <c r="N16" s="479">
        <v>4212</v>
      </c>
      <c r="O16" s="479">
        <v>3195</v>
      </c>
      <c r="P16" s="451">
        <v>866</v>
      </c>
      <c r="Q16" s="497">
        <v>776</v>
      </c>
      <c r="R16" s="451">
        <v>2137</v>
      </c>
      <c r="S16" s="451">
        <v>2260</v>
      </c>
      <c r="T16" s="451">
        <v>97</v>
      </c>
      <c r="U16" s="497">
        <v>219</v>
      </c>
      <c r="V16" s="451">
        <v>2591</v>
      </c>
      <c r="W16" s="451">
        <v>1870</v>
      </c>
      <c r="X16" s="451">
        <v>10</v>
      </c>
      <c r="Y16" s="497">
        <v>2877</v>
      </c>
      <c r="Z16" s="451">
        <v>8396</v>
      </c>
      <c r="AA16" s="451">
        <v>9070</v>
      </c>
      <c r="AB16" s="451">
        <v>2498</v>
      </c>
      <c r="AC16" s="497"/>
      <c r="AD16" s="451"/>
      <c r="AE16" s="451"/>
      <c r="AF16" s="697"/>
      <c r="AG16" s="497"/>
      <c r="AH16" s="451"/>
      <c r="AI16" s="451"/>
      <c r="AJ16" s="451"/>
      <c r="AK16" s="497"/>
      <c r="AL16" s="526"/>
      <c r="AM16" s="526"/>
      <c r="AN16" s="526"/>
      <c r="AO16" s="526"/>
      <c r="AP16" s="518"/>
      <c r="AQ16" s="497"/>
      <c r="AR16" s="497"/>
      <c r="AS16" s="526"/>
      <c r="AT16" s="501"/>
      <c r="AU16" s="526">
        <v>5417</v>
      </c>
      <c r="AV16" s="498">
        <v>8301</v>
      </c>
      <c r="AW16" s="526">
        <v>-2884</v>
      </c>
      <c r="AX16" s="256">
        <v>-0.34742802072039514</v>
      </c>
      <c r="AY16" s="438"/>
      <c r="AZ16" s="655">
        <v>5417</v>
      </c>
      <c r="BA16" s="655">
        <v>8301</v>
      </c>
      <c r="BB16" s="655">
        <v>9049</v>
      </c>
      <c r="BC16" s="655">
        <v>4713</v>
      </c>
      <c r="BD16" s="483">
        <v>7348</v>
      </c>
      <c r="BE16" s="483">
        <v>23083</v>
      </c>
      <c r="BF16" s="483">
        <v>12870</v>
      </c>
      <c r="BG16" s="483">
        <v>5114</v>
      </c>
      <c r="BH16" s="655">
        <v>12561</v>
      </c>
      <c r="BI16" s="655"/>
      <c r="BJ16" s="513"/>
      <c r="BK16" s="513"/>
      <c r="BL16" s="513"/>
      <c r="BM16" s="428"/>
      <c r="BN16" s="381"/>
      <c r="BO16" s="381"/>
      <c r="BR16" s="381"/>
    </row>
    <row r="17" spans="1:70" ht="12.75" customHeight="1" x14ac:dyDescent="0.2">
      <c r="A17" s="162"/>
      <c r="B17" s="161" t="s">
        <v>216</v>
      </c>
      <c r="C17" s="436">
        <v>1270</v>
      </c>
      <c r="D17" s="437">
        <v>2.5098814229249014</v>
      </c>
      <c r="E17" s="130"/>
      <c r="F17" s="400">
        <v>1776</v>
      </c>
      <c r="G17" s="502">
        <v>1221</v>
      </c>
      <c r="H17" s="504">
        <v>-203</v>
      </c>
      <c r="I17" s="505">
        <v>324</v>
      </c>
      <c r="J17" s="502">
        <v>506</v>
      </c>
      <c r="K17" s="502">
        <v>751</v>
      </c>
      <c r="L17" s="504">
        <v>1247</v>
      </c>
      <c r="M17" s="505">
        <v>939</v>
      </c>
      <c r="N17" s="502">
        <v>334</v>
      </c>
      <c r="O17" s="502">
        <v>140</v>
      </c>
      <c r="P17" s="504">
        <v>269</v>
      </c>
      <c r="Q17" s="505">
        <v>141</v>
      </c>
      <c r="R17" s="504">
        <v>313</v>
      </c>
      <c r="S17" s="504">
        <v>433</v>
      </c>
      <c r="T17" s="504">
        <v>-51</v>
      </c>
      <c r="U17" s="505">
        <v>-377</v>
      </c>
      <c r="V17" s="504">
        <v>91</v>
      </c>
      <c r="W17" s="504">
        <v>168</v>
      </c>
      <c r="X17" s="504">
        <v>1176</v>
      </c>
      <c r="Y17" s="505">
        <v>356</v>
      </c>
      <c r="Z17" s="504">
        <v>-386</v>
      </c>
      <c r="AA17" s="504">
        <v>-1374</v>
      </c>
      <c r="AB17" s="504">
        <v>224</v>
      </c>
      <c r="AC17" s="497"/>
      <c r="AD17" s="451"/>
      <c r="AE17" s="451"/>
      <c r="AF17" s="697"/>
      <c r="AG17" s="497"/>
      <c r="AH17" s="451"/>
      <c r="AI17" s="451"/>
      <c r="AJ17" s="451"/>
      <c r="AK17" s="497"/>
      <c r="AL17" s="526"/>
      <c r="AM17" s="526"/>
      <c r="AN17" s="526"/>
      <c r="AO17" s="526"/>
      <c r="AP17" s="518"/>
      <c r="AQ17" s="497"/>
      <c r="AR17" s="497"/>
      <c r="AS17" s="526"/>
      <c r="AT17" s="501"/>
      <c r="AU17" s="504">
        <v>3118</v>
      </c>
      <c r="AV17" s="504">
        <v>3443</v>
      </c>
      <c r="AW17" s="583">
        <v>-325</v>
      </c>
      <c r="AX17" s="437">
        <v>-9.43944234679059E-2</v>
      </c>
      <c r="AY17" s="438"/>
      <c r="AZ17" s="659">
        <v>3118</v>
      </c>
      <c r="BA17" s="546">
        <v>3443</v>
      </c>
      <c r="BB17" s="546">
        <v>884</v>
      </c>
      <c r="BC17" s="546">
        <v>318</v>
      </c>
      <c r="BD17" s="546">
        <v>1791</v>
      </c>
      <c r="BE17" s="546">
        <v>-1621</v>
      </c>
      <c r="BF17" s="546">
        <v>2420</v>
      </c>
      <c r="BG17" s="546">
        <v>915</v>
      </c>
      <c r="BH17" s="659">
        <v>2142</v>
      </c>
      <c r="BI17" s="655"/>
      <c r="BJ17" s="513"/>
      <c r="BK17" s="513"/>
      <c r="BL17" s="513"/>
      <c r="BM17" s="428"/>
      <c r="BN17" s="381"/>
      <c r="BO17" s="381"/>
      <c r="BR17" s="381"/>
    </row>
    <row r="18" spans="1:70" ht="12.75" customHeight="1" x14ac:dyDescent="0.2">
      <c r="A18" s="163"/>
      <c r="B18" s="438" t="s">
        <v>146</v>
      </c>
      <c r="C18" s="172">
        <v>-518</v>
      </c>
      <c r="D18" s="256">
        <v>-0.11677186654643823</v>
      </c>
      <c r="E18" s="130"/>
      <c r="F18" s="397">
        <v>3918</v>
      </c>
      <c r="G18" s="451">
        <v>1347</v>
      </c>
      <c r="H18" s="451">
        <v>1561</v>
      </c>
      <c r="I18" s="497">
        <v>1709</v>
      </c>
      <c r="J18" s="479">
        <v>4436</v>
      </c>
      <c r="K18" s="479">
        <v>782</v>
      </c>
      <c r="L18" s="451">
        <v>4332</v>
      </c>
      <c r="M18" s="497">
        <v>2194</v>
      </c>
      <c r="N18" s="479">
        <v>4546</v>
      </c>
      <c r="O18" s="479">
        <v>3335</v>
      </c>
      <c r="P18" s="451">
        <v>1135</v>
      </c>
      <c r="Q18" s="497">
        <v>917</v>
      </c>
      <c r="R18" s="451">
        <v>2450</v>
      </c>
      <c r="S18" s="451">
        <v>2693</v>
      </c>
      <c r="T18" s="451">
        <v>46</v>
      </c>
      <c r="U18" s="497">
        <v>-158</v>
      </c>
      <c r="V18" s="451">
        <v>2682</v>
      </c>
      <c r="W18" s="451">
        <v>2038</v>
      </c>
      <c r="X18" s="451">
        <v>1186</v>
      </c>
      <c r="Y18" s="497">
        <v>3233</v>
      </c>
      <c r="Z18" s="451">
        <v>8010</v>
      </c>
      <c r="AA18" s="451">
        <v>7696</v>
      </c>
      <c r="AB18" s="451">
        <v>2722</v>
      </c>
      <c r="AC18" s="497">
        <v>3034</v>
      </c>
      <c r="AD18" s="451">
        <v>2935</v>
      </c>
      <c r="AE18" s="451">
        <v>5929</v>
      </c>
      <c r="AF18" s="697">
        <v>1837</v>
      </c>
      <c r="AG18" s="497">
        <v>4589</v>
      </c>
      <c r="AH18" s="451">
        <v>1671</v>
      </c>
      <c r="AI18" s="451">
        <v>247</v>
      </c>
      <c r="AJ18" s="451">
        <v>863</v>
      </c>
      <c r="AK18" s="497">
        <v>3248</v>
      </c>
      <c r="AL18" s="526">
        <v>-1082</v>
      </c>
      <c r="AM18" s="526">
        <v>4402</v>
      </c>
      <c r="AN18" s="526">
        <v>3860</v>
      </c>
      <c r="AO18" s="526">
        <v>7523</v>
      </c>
      <c r="AP18" s="518">
        <v>6152</v>
      </c>
      <c r="AQ18" s="497">
        <v>6072</v>
      </c>
      <c r="AR18" s="497">
        <v>4784</v>
      </c>
      <c r="AS18" s="526">
        <v>5639</v>
      </c>
      <c r="AT18" s="501"/>
      <c r="AU18" s="451">
        <v>8535</v>
      </c>
      <c r="AV18" s="451">
        <v>11744</v>
      </c>
      <c r="AW18" s="526">
        <v>-3209</v>
      </c>
      <c r="AX18" s="256">
        <v>-0.27324591280653954</v>
      </c>
      <c r="AY18" s="438"/>
      <c r="AZ18" s="483">
        <v>8535</v>
      </c>
      <c r="BA18" s="483">
        <v>11744</v>
      </c>
      <c r="BB18" s="483">
        <v>9933</v>
      </c>
      <c r="BC18" s="483">
        <v>5031</v>
      </c>
      <c r="BD18" s="483">
        <v>9139</v>
      </c>
      <c r="BE18" s="483">
        <v>21462</v>
      </c>
      <c r="BF18" s="483">
        <v>15290</v>
      </c>
      <c r="BG18" s="483">
        <v>6029</v>
      </c>
      <c r="BH18" s="655">
        <v>14703</v>
      </c>
      <c r="BI18" s="655">
        <v>22647</v>
      </c>
      <c r="BJ18" s="513">
        <v>18301</v>
      </c>
      <c r="BK18" s="513">
        <v>11028</v>
      </c>
      <c r="BL18" s="513">
        <v>15746</v>
      </c>
      <c r="BM18" s="428"/>
      <c r="BN18" s="381"/>
      <c r="BO18" s="381"/>
      <c r="BR18" s="381"/>
    </row>
    <row r="19" spans="1:70" ht="12.75" customHeight="1" x14ac:dyDescent="0.2">
      <c r="A19" s="163"/>
      <c r="B19" s="438" t="s">
        <v>64</v>
      </c>
      <c r="C19" s="172">
        <v>-410</v>
      </c>
      <c r="D19" s="256">
        <v>-5.2262587635436585E-2</v>
      </c>
      <c r="E19" s="130"/>
      <c r="F19" s="392">
        <v>7435</v>
      </c>
      <c r="G19" s="479">
        <v>7281</v>
      </c>
      <c r="H19" s="451">
        <v>6905</v>
      </c>
      <c r="I19" s="497">
        <v>7729</v>
      </c>
      <c r="J19" s="479">
        <v>7845</v>
      </c>
      <c r="K19" s="479">
        <v>6983</v>
      </c>
      <c r="L19" s="451">
        <v>6789</v>
      </c>
      <c r="M19" s="497">
        <v>7739</v>
      </c>
      <c r="N19" s="479">
        <v>7436</v>
      </c>
      <c r="O19" s="479">
        <v>6892</v>
      </c>
      <c r="P19" s="451">
        <v>6709</v>
      </c>
      <c r="Q19" s="497">
        <v>7393</v>
      </c>
      <c r="R19" s="451">
        <v>7518</v>
      </c>
      <c r="S19" s="451">
        <v>6990</v>
      </c>
      <c r="T19" s="451">
        <v>7062</v>
      </c>
      <c r="U19" s="497">
        <v>8131</v>
      </c>
      <c r="V19" s="451">
        <v>7918</v>
      </c>
      <c r="W19" s="451">
        <v>7331</v>
      </c>
      <c r="X19" s="451">
        <v>7454</v>
      </c>
      <c r="Y19" s="497">
        <v>7968</v>
      </c>
      <c r="Z19" s="451">
        <v>7667</v>
      </c>
      <c r="AA19" s="451">
        <v>7242</v>
      </c>
      <c r="AB19" s="451">
        <v>7351</v>
      </c>
      <c r="AC19" s="497">
        <v>7913</v>
      </c>
      <c r="AD19" s="451">
        <v>7024</v>
      </c>
      <c r="AE19" s="451">
        <v>6489</v>
      </c>
      <c r="AF19" s="697">
        <v>6247</v>
      </c>
      <c r="AG19" s="497">
        <v>6152</v>
      </c>
      <c r="AH19" s="451">
        <v>6298</v>
      </c>
      <c r="AI19" s="451">
        <v>6347</v>
      </c>
      <c r="AJ19" s="451">
        <v>6799</v>
      </c>
      <c r="AK19" s="497">
        <v>7439</v>
      </c>
      <c r="AL19" s="526">
        <v>6729</v>
      </c>
      <c r="AM19" s="526">
        <v>6111</v>
      </c>
      <c r="AN19" s="526">
        <v>5945</v>
      </c>
      <c r="AO19" s="526">
        <v>6201</v>
      </c>
      <c r="AP19" s="518">
        <v>5940</v>
      </c>
      <c r="AQ19" s="497">
        <v>5413</v>
      </c>
      <c r="AR19" s="497">
        <v>5561</v>
      </c>
      <c r="AS19" s="526">
        <v>5875</v>
      </c>
      <c r="AT19" s="501"/>
      <c r="AU19" s="451">
        <v>29350</v>
      </c>
      <c r="AV19" s="451">
        <v>29356</v>
      </c>
      <c r="AW19" s="526">
        <v>-6</v>
      </c>
      <c r="AX19" s="256">
        <v>-2.0438751873552255E-4</v>
      </c>
      <c r="AY19" s="438"/>
      <c r="AZ19" s="655">
        <v>29350</v>
      </c>
      <c r="BA19" s="483">
        <v>29356</v>
      </c>
      <c r="BB19" s="483">
        <v>28430</v>
      </c>
      <c r="BC19" s="483">
        <v>29701</v>
      </c>
      <c r="BD19" s="483">
        <v>30671</v>
      </c>
      <c r="BE19" s="483">
        <v>30173</v>
      </c>
      <c r="BF19" s="483">
        <v>25912</v>
      </c>
      <c r="BG19" s="483">
        <v>26883</v>
      </c>
      <c r="BH19" s="655">
        <v>24986</v>
      </c>
      <c r="BI19" s="655">
        <v>22789</v>
      </c>
      <c r="BJ19" s="513">
        <v>20531</v>
      </c>
      <c r="BK19" s="513">
        <v>17980</v>
      </c>
      <c r="BL19" s="513">
        <v>14519</v>
      </c>
      <c r="BM19" s="428"/>
      <c r="BN19" s="381"/>
      <c r="BO19" s="381"/>
      <c r="BR19" s="381"/>
    </row>
    <row r="20" spans="1:70" ht="12.75" customHeight="1" x14ac:dyDescent="0.2">
      <c r="A20" s="163"/>
      <c r="B20" s="438" t="s">
        <v>119</v>
      </c>
      <c r="C20" s="172">
        <v>1064</v>
      </c>
      <c r="D20" s="256">
        <v>0.29490022172949004</v>
      </c>
      <c r="E20" s="130"/>
      <c r="F20" s="397">
        <v>-2544</v>
      </c>
      <c r="G20" s="451">
        <v>-2209</v>
      </c>
      <c r="H20" s="451">
        <v>-1715</v>
      </c>
      <c r="I20" s="497">
        <v>-1559</v>
      </c>
      <c r="J20" s="451">
        <v>-3608</v>
      </c>
      <c r="K20" s="451">
        <v>-3625</v>
      </c>
      <c r="L20" s="451">
        <v>-2673</v>
      </c>
      <c r="M20" s="497">
        <v>-3047</v>
      </c>
      <c r="N20" s="451">
        <v>-3477</v>
      </c>
      <c r="O20" s="451">
        <v>-3342</v>
      </c>
      <c r="P20" s="451">
        <v>-3416</v>
      </c>
      <c r="Q20" s="497">
        <v>-2996</v>
      </c>
      <c r="R20" s="451">
        <v>412</v>
      </c>
      <c r="S20" s="451">
        <v>379</v>
      </c>
      <c r="T20" s="451">
        <v>288</v>
      </c>
      <c r="U20" s="497">
        <v>367</v>
      </c>
      <c r="V20" s="451">
        <v>378</v>
      </c>
      <c r="W20" s="451">
        <v>309</v>
      </c>
      <c r="X20" s="451">
        <v>345</v>
      </c>
      <c r="Y20" s="497">
        <v>453</v>
      </c>
      <c r="Z20" s="451">
        <v>540</v>
      </c>
      <c r="AA20" s="451">
        <v>325</v>
      </c>
      <c r="AB20" s="451">
        <v>536</v>
      </c>
      <c r="AC20" s="497">
        <v>596</v>
      </c>
      <c r="AD20" s="451">
        <v>615</v>
      </c>
      <c r="AE20" s="451">
        <v>569</v>
      </c>
      <c r="AF20" s="697">
        <v>607</v>
      </c>
      <c r="AG20" s="497">
        <v>298</v>
      </c>
      <c r="AH20" s="451">
        <v>250</v>
      </c>
      <c r="AI20" s="451">
        <v>265</v>
      </c>
      <c r="AJ20" s="451">
        <v>-7</v>
      </c>
      <c r="AK20" s="497">
        <v>-68</v>
      </c>
      <c r="AL20" s="526">
        <v>108</v>
      </c>
      <c r="AM20" s="526">
        <v>68</v>
      </c>
      <c r="AN20" s="526">
        <v>185</v>
      </c>
      <c r="AO20" s="526">
        <v>118</v>
      </c>
      <c r="AP20" s="518">
        <v>63</v>
      </c>
      <c r="AQ20" s="497">
        <v>18</v>
      </c>
      <c r="AR20" s="497">
        <v>47</v>
      </c>
      <c r="AS20" s="526">
        <v>185</v>
      </c>
      <c r="AT20" s="501"/>
      <c r="AU20" s="451">
        <v>-8027</v>
      </c>
      <c r="AV20" s="451">
        <v>-12953</v>
      </c>
      <c r="AW20" s="526">
        <v>4926</v>
      </c>
      <c r="AX20" s="256">
        <v>0.38029800046321316</v>
      </c>
      <c r="AY20" s="438"/>
      <c r="AZ20" s="701">
        <v>-8027</v>
      </c>
      <c r="BA20" s="483">
        <v>-12953</v>
      </c>
      <c r="BB20" s="483">
        <v>-13231</v>
      </c>
      <c r="BC20" s="483">
        <v>1446</v>
      </c>
      <c r="BD20" s="483">
        <v>1485</v>
      </c>
      <c r="BE20" s="483">
        <v>1997</v>
      </c>
      <c r="BF20" s="483">
        <v>2089</v>
      </c>
      <c r="BG20" s="483">
        <v>440</v>
      </c>
      <c r="BH20" s="655">
        <v>479</v>
      </c>
      <c r="BI20" s="655">
        <v>313</v>
      </c>
      <c r="BJ20" s="513">
        <v>1507</v>
      </c>
      <c r="BK20" s="513">
        <v>1110</v>
      </c>
      <c r="BL20" s="513">
        <v>12562</v>
      </c>
      <c r="BM20" s="428"/>
      <c r="BN20" s="381"/>
      <c r="BO20" s="381"/>
      <c r="BR20" s="381"/>
    </row>
    <row r="21" spans="1:70" ht="12.75" customHeight="1" x14ac:dyDescent="0.2">
      <c r="A21" s="163"/>
      <c r="B21" s="438" t="s">
        <v>66</v>
      </c>
      <c r="C21" s="172">
        <v>506</v>
      </c>
      <c r="D21" s="256">
        <v>0.42845046570702794</v>
      </c>
      <c r="E21" s="130"/>
      <c r="F21" s="392">
        <v>1687</v>
      </c>
      <c r="G21" s="479">
        <v>1136</v>
      </c>
      <c r="H21" s="451">
        <v>1334</v>
      </c>
      <c r="I21" s="497">
        <v>1105</v>
      </c>
      <c r="J21" s="479">
        <v>1181</v>
      </c>
      <c r="K21" s="479">
        <v>960</v>
      </c>
      <c r="L21" s="451">
        <v>847</v>
      </c>
      <c r="M21" s="497">
        <v>965</v>
      </c>
      <c r="N21" s="479">
        <v>1169</v>
      </c>
      <c r="O21" s="479">
        <v>1294</v>
      </c>
      <c r="P21" s="451">
        <v>1217</v>
      </c>
      <c r="Q21" s="497">
        <v>1306</v>
      </c>
      <c r="R21" s="451">
        <v>1406</v>
      </c>
      <c r="S21" s="451">
        <v>1377</v>
      </c>
      <c r="T21" s="451">
        <v>1064</v>
      </c>
      <c r="U21" s="497">
        <v>1086</v>
      </c>
      <c r="V21" s="451">
        <v>1368</v>
      </c>
      <c r="W21" s="451">
        <v>1283</v>
      </c>
      <c r="X21" s="451">
        <v>853</v>
      </c>
      <c r="Y21" s="497">
        <v>1871</v>
      </c>
      <c r="Z21" s="451">
        <v>1951</v>
      </c>
      <c r="AA21" s="451">
        <v>1667</v>
      </c>
      <c r="AB21" s="451">
        <v>1625</v>
      </c>
      <c r="AC21" s="497">
        <v>1488</v>
      </c>
      <c r="AD21" s="451">
        <v>1290</v>
      </c>
      <c r="AE21" s="451">
        <v>1170</v>
      </c>
      <c r="AF21" s="697">
        <v>1057</v>
      </c>
      <c r="AG21" s="497">
        <v>1047</v>
      </c>
      <c r="AH21" s="451">
        <v>1476</v>
      </c>
      <c r="AI21" s="451">
        <v>1595</v>
      </c>
      <c r="AJ21" s="451">
        <v>1151</v>
      </c>
      <c r="AK21" s="497">
        <v>1285</v>
      </c>
      <c r="AL21" s="526">
        <v>1273</v>
      </c>
      <c r="AM21" s="526">
        <v>1165</v>
      </c>
      <c r="AN21" s="526">
        <v>1220</v>
      </c>
      <c r="AO21" s="526">
        <v>1111</v>
      </c>
      <c r="AP21" s="518">
        <v>1003</v>
      </c>
      <c r="AQ21" s="497">
        <v>1099</v>
      </c>
      <c r="AR21" s="497">
        <v>1396</v>
      </c>
      <c r="AS21" s="526">
        <v>1393</v>
      </c>
      <c r="AT21" s="501"/>
      <c r="AU21" s="451">
        <v>5262</v>
      </c>
      <c r="AV21" s="451">
        <v>3953</v>
      </c>
      <c r="AW21" s="526">
        <v>1309</v>
      </c>
      <c r="AX21" s="256">
        <v>0.33114090564128512</v>
      </c>
      <c r="AY21" s="438"/>
      <c r="AZ21" s="655">
        <v>5262</v>
      </c>
      <c r="BA21" s="483">
        <v>3953</v>
      </c>
      <c r="BB21" s="483">
        <v>4986</v>
      </c>
      <c r="BC21" s="483">
        <v>4933</v>
      </c>
      <c r="BD21" s="483">
        <v>5375</v>
      </c>
      <c r="BE21" s="483">
        <v>6731</v>
      </c>
      <c r="BF21" s="483">
        <v>4564</v>
      </c>
      <c r="BG21" s="483">
        <v>5507</v>
      </c>
      <c r="BH21" s="655">
        <v>4769</v>
      </c>
      <c r="BI21" s="655">
        <v>4891</v>
      </c>
      <c r="BJ21" s="513">
        <v>4493</v>
      </c>
      <c r="BK21" s="513">
        <v>3216</v>
      </c>
      <c r="BL21" s="513">
        <v>4039</v>
      </c>
      <c r="BM21" s="428"/>
      <c r="BN21" s="381"/>
      <c r="BO21" s="381"/>
      <c r="BR21" s="381"/>
    </row>
    <row r="22" spans="1:70" ht="12.75" customHeight="1" x14ac:dyDescent="0.2">
      <c r="A22" s="163"/>
      <c r="B22" s="438" t="s">
        <v>67</v>
      </c>
      <c r="C22" s="172">
        <v>85</v>
      </c>
      <c r="D22" s="256">
        <v>7.0774354704412984E-2</v>
      </c>
      <c r="E22" s="130"/>
      <c r="F22" s="392">
        <v>1286</v>
      </c>
      <c r="G22" s="479">
        <v>1351</v>
      </c>
      <c r="H22" s="451">
        <v>1450</v>
      </c>
      <c r="I22" s="497">
        <v>891</v>
      </c>
      <c r="J22" s="479">
        <v>1201</v>
      </c>
      <c r="K22" s="479">
        <v>1371</v>
      </c>
      <c r="L22" s="451">
        <v>1126</v>
      </c>
      <c r="M22" s="497">
        <v>1140</v>
      </c>
      <c r="N22" s="479">
        <v>1223</v>
      </c>
      <c r="O22" s="479">
        <v>1215</v>
      </c>
      <c r="P22" s="451">
        <v>1261</v>
      </c>
      <c r="Q22" s="497">
        <v>850</v>
      </c>
      <c r="R22" s="451">
        <v>1117</v>
      </c>
      <c r="S22" s="451">
        <v>1175</v>
      </c>
      <c r="T22" s="451">
        <v>1173</v>
      </c>
      <c r="U22" s="497">
        <v>1289</v>
      </c>
      <c r="V22" s="451">
        <v>1194</v>
      </c>
      <c r="W22" s="451">
        <v>1275</v>
      </c>
      <c r="X22" s="451">
        <v>1153</v>
      </c>
      <c r="Y22" s="497">
        <v>1151</v>
      </c>
      <c r="Z22" s="451">
        <v>1165</v>
      </c>
      <c r="AA22" s="451">
        <v>824</v>
      </c>
      <c r="AB22" s="451">
        <v>1253</v>
      </c>
      <c r="AC22" s="497">
        <v>1073</v>
      </c>
      <c r="AD22" s="451">
        <v>1098</v>
      </c>
      <c r="AE22" s="451">
        <v>1172</v>
      </c>
      <c r="AF22" s="697">
        <v>1140</v>
      </c>
      <c r="AG22" s="497">
        <v>1173</v>
      </c>
      <c r="AH22" s="451">
        <v>1267</v>
      </c>
      <c r="AI22" s="451">
        <v>1551</v>
      </c>
      <c r="AJ22" s="451">
        <v>1180</v>
      </c>
      <c r="AK22" s="497">
        <v>1246</v>
      </c>
      <c r="AL22" s="526">
        <v>1144</v>
      </c>
      <c r="AM22" s="526">
        <v>1004</v>
      </c>
      <c r="AN22" s="526">
        <v>1278</v>
      </c>
      <c r="AO22" s="526">
        <v>1190</v>
      </c>
      <c r="AP22" s="518">
        <v>1227</v>
      </c>
      <c r="AQ22" s="497">
        <v>1240</v>
      </c>
      <c r="AR22" s="497">
        <v>1286</v>
      </c>
      <c r="AS22" s="526">
        <v>1034</v>
      </c>
      <c r="AT22" s="501"/>
      <c r="AU22" s="451">
        <v>4978</v>
      </c>
      <c r="AV22" s="451">
        <v>4838</v>
      </c>
      <c r="AW22" s="526">
        <v>140</v>
      </c>
      <c r="AX22" s="256">
        <v>2.8937577511368336E-2</v>
      </c>
      <c r="AY22" s="438"/>
      <c r="AZ22" s="655">
        <v>4978</v>
      </c>
      <c r="BA22" s="483">
        <v>4838</v>
      </c>
      <c r="BB22" s="483">
        <v>4549</v>
      </c>
      <c r="BC22" s="483">
        <v>4754</v>
      </c>
      <c r="BD22" s="483">
        <v>4773</v>
      </c>
      <c r="BE22" s="483">
        <v>4315</v>
      </c>
      <c r="BF22" s="483">
        <v>4583</v>
      </c>
      <c r="BG22" s="483">
        <v>5244</v>
      </c>
      <c r="BH22" s="655">
        <v>4616</v>
      </c>
      <c r="BI22" s="655">
        <v>4787</v>
      </c>
      <c r="BJ22" s="513">
        <v>3805</v>
      </c>
      <c r="BK22" s="513">
        <v>2966</v>
      </c>
      <c r="BL22" s="513">
        <v>2594</v>
      </c>
      <c r="BM22" s="428"/>
      <c r="BN22" s="381"/>
      <c r="BO22" s="381"/>
      <c r="BR22" s="381"/>
    </row>
    <row r="23" spans="1:70" ht="12.75" customHeight="1" x14ac:dyDescent="0.2">
      <c r="A23" s="163"/>
      <c r="B23" s="438" t="s">
        <v>62</v>
      </c>
      <c r="C23" s="172">
        <v>13</v>
      </c>
      <c r="D23" s="256">
        <v>3.6011080332409975E-2</v>
      </c>
      <c r="E23" s="130"/>
      <c r="F23" s="392">
        <v>374</v>
      </c>
      <c r="G23" s="479">
        <v>352</v>
      </c>
      <c r="H23" s="451">
        <v>356</v>
      </c>
      <c r="I23" s="497">
        <v>357</v>
      </c>
      <c r="J23" s="479">
        <v>361</v>
      </c>
      <c r="K23" s="479">
        <v>417</v>
      </c>
      <c r="L23" s="451">
        <v>283</v>
      </c>
      <c r="M23" s="497">
        <v>357</v>
      </c>
      <c r="N23" s="479">
        <v>385</v>
      </c>
      <c r="O23" s="479">
        <v>559</v>
      </c>
      <c r="P23" s="451">
        <v>379</v>
      </c>
      <c r="Q23" s="497">
        <v>368</v>
      </c>
      <c r="R23" s="451">
        <v>520</v>
      </c>
      <c r="S23" s="451">
        <v>381</v>
      </c>
      <c r="T23" s="451">
        <v>364</v>
      </c>
      <c r="U23" s="497">
        <v>541</v>
      </c>
      <c r="V23" s="451">
        <v>378</v>
      </c>
      <c r="W23" s="451">
        <v>387</v>
      </c>
      <c r="X23" s="451">
        <v>373</v>
      </c>
      <c r="Y23" s="497">
        <v>398</v>
      </c>
      <c r="Z23" s="451">
        <v>427</v>
      </c>
      <c r="AA23" s="451">
        <v>391</v>
      </c>
      <c r="AB23" s="451">
        <v>361</v>
      </c>
      <c r="AC23" s="497">
        <v>356</v>
      </c>
      <c r="AD23" s="451">
        <v>337</v>
      </c>
      <c r="AE23" s="451">
        <v>290</v>
      </c>
      <c r="AF23" s="697">
        <v>322</v>
      </c>
      <c r="AG23" s="497">
        <v>442</v>
      </c>
      <c r="AH23" s="451">
        <v>407</v>
      </c>
      <c r="AI23" s="451">
        <v>538</v>
      </c>
      <c r="AJ23" s="451">
        <v>538</v>
      </c>
      <c r="AK23" s="497">
        <v>562</v>
      </c>
      <c r="AL23" s="526">
        <v>526</v>
      </c>
      <c r="AM23" s="526">
        <v>531</v>
      </c>
      <c r="AN23" s="526">
        <v>625</v>
      </c>
      <c r="AO23" s="526">
        <v>514</v>
      </c>
      <c r="AP23" s="518">
        <v>-48</v>
      </c>
      <c r="AQ23" s="497">
        <v>-6</v>
      </c>
      <c r="AR23" s="497">
        <v>79</v>
      </c>
      <c r="AS23" s="526">
        <v>45</v>
      </c>
      <c r="AT23" s="501"/>
      <c r="AU23" s="451">
        <v>1439</v>
      </c>
      <c r="AV23" s="451">
        <v>1418</v>
      </c>
      <c r="AW23" s="526">
        <v>21</v>
      </c>
      <c r="AX23" s="256">
        <v>1.4809590973201692E-2</v>
      </c>
      <c r="AY23" s="438"/>
      <c r="AZ23" s="655">
        <v>1439</v>
      </c>
      <c r="BA23" s="483">
        <v>1418</v>
      </c>
      <c r="BB23" s="483">
        <v>1691</v>
      </c>
      <c r="BC23" s="483">
        <v>1806</v>
      </c>
      <c r="BD23" s="483">
        <v>1536</v>
      </c>
      <c r="BE23" s="483">
        <v>1535</v>
      </c>
      <c r="BF23" s="483">
        <v>1391</v>
      </c>
      <c r="BG23" s="483">
        <v>2045</v>
      </c>
      <c r="BH23" s="655">
        <v>2196</v>
      </c>
      <c r="BI23" s="655">
        <v>70</v>
      </c>
      <c r="BJ23" s="513">
        <v>1931</v>
      </c>
      <c r="BK23" s="513">
        <v>3502</v>
      </c>
      <c r="BL23" s="513">
        <v>3959</v>
      </c>
      <c r="BM23" s="428"/>
      <c r="BN23" s="381"/>
      <c r="BO23" s="381"/>
      <c r="BR23" s="381"/>
    </row>
    <row r="24" spans="1:70" ht="12.75" customHeight="1" x14ac:dyDescent="0.2">
      <c r="A24" s="163"/>
      <c r="B24" s="438" t="s">
        <v>86</v>
      </c>
      <c r="C24" s="172">
        <v>-757</v>
      </c>
      <c r="D24" s="256">
        <v>-0.22610513739545998</v>
      </c>
      <c r="E24" s="130"/>
      <c r="F24" s="392">
        <v>2591</v>
      </c>
      <c r="G24" s="479">
        <v>3889</v>
      </c>
      <c r="H24" s="451">
        <v>2727</v>
      </c>
      <c r="I24" s="497">
        <v>3806</v>
      </c>
      <c r="J24" s="479">
        <v>3348</v>
      </c>
      <c r="K24" s="479">
        <v>4039</v>
      </c>
      <c r="L24" s="451">
        <v>3092</v>
      </c>
      <c r="M24" s="497">
        <v>3495</v>
      </c>
      <c r="N24" s="479">
        <v>2169</v>
      </c>
      <c r="O24" s="479">
        <v>3309</v>
      </c>
      <c r="P24" s="451">
        <v>2778</v>
      </c>
      <c r="Q24" s="497">
        <v>3085</v>
      </c>
      <c r="R24" s="451">
        <v>3229</v>
      </c>
      <c r="S24" s="451">
        <v>2825</v>
      </c>
      <c r="T24" s="451">
        <v>1268</v>
      </c>
      <c r="U24" s="497">
        <v>1787</v>
      </c>
      <c r="V24" s="451">
        <v>5300</v>
      </c>
      <c r="W24" s="451">
        <v>3774</v>
      </c>
      <c r="X24" s="451">
        <v>3317</v>
      </c>
      <c r="Y24" s="497">
        <v>3609</v>
      </c>
      <c r="Z24" s="451">
        <v>5365</v>
      </c>
      <c r="AA24" s="451">
        <v>3517</v>
      </c>
      <c r="AB24" s="451">
        <v>3694</v>
      </c>
      <c r="AC24" s="497">
        <v>3074</v>
      </c>
      <c r="AD24" s="451">
        <v>4645</v>
      </c>
      <c r="AE24" s="451">
        <v>3707</v>
      </c>
      <c r="AF24" s="697">
        <v>3993</v>
      </c>
      <c r="AG24" s="497">
        <v>2101</v>
      </c>
      <c r="AH24" s="451">
        <v>3469</v>
      </c>
      <c r="AI24" s="451">
        <v>3128</v>
      </c>
      <c r="AJ24" s="451">
        <v>4162</v>
      </c>
      <c r="AK24" s="497">
        <v>3270</v>
      </c>
      <c r="AL24" s="526">
        <v>3650</v>
      </c>
      <c r="AM24" s="526">
        <v>5050</v>
      </c>
      <c r="AN24" s="526">
        <v>3276</v>
      </c>
      <c r="AO24" s="526">
        <v>4921</v>
      </c>
      <c r="AP24" s="518">
        <v>3742</v>
      </c>
      <c r="AQ24" s="497">
        <v>3593</v>
      </c>
      <c r="AR24" s="497">
        <v>3962</v>
      </c>
      <c r="AS24" s="526">
        <v>4354</v>
      </c>
      <c r="AT24" s="501"/>
      <c r="AU24" s="451">
        <v>13013</v>
      </c>
      <c r="AV24" s="451">
        <v>13974</v>
      </c>
      <c r="AW24" s="526">
        <v>-961</v>
      </c>
      <c r="AX24" s="256">
        <v>-6.8770573922999859E-2</v>
      </c>
      <c r="AY24" s="438"/>
      <c r="AZ24" s="655">
        <v>13013</v>
      </c>
      <c r="BA24" s="483">
        <v>13974</v>
      </c>
      <c r="BB24" s="483">
        <v>11341</v>
      </c>
      <c r="BC24" s="483">
        <v>9109</v>
      </c>
      <c r="BD24" s="483">
        <v>16000</v>
      </c>
      <c r="BE24" s="483">
        <v>15650</v>
      </c>
      <c r="BF24" s="483">
        <v>14446</v>
      </c>
      <c r="BG24" s="483">
        <v>14029</v>
      </c>
      <c r="BH24" s="655">
        <v>16897</v>
      </c>
      <c r="BI24" s="655">
        <v>15651</v>
      </c>
      <c r="BJ24" s="513">
        <v>14067</v>
      </c>
      <c r="BK24" s="513">
        <v>13643</v>
      </c>
      <c r="BL24" s="513">
        <v>7931</v>
      </c>
      <c r="BM24" s="428"/>
      <c r="BN24" s="381"/>
      <c r="BO24" s="381"/>
      <c r="BR24" s="381"/>
    </row>
    <row r="25" spans="1:70" ht="12.75" customHeight="1" x14ac:dyDescent="0.2">
      <c r="A25" s="163"/>
      <c r="B25" s="438" t="s">
        <v>69</v>
      </c>
      <c r="C25" s="172">
        <v>-319</v>
      </c>
      <c r="D25" s="256">
        <v>-0.52039151712887444</v>
      </c>
      <c r="E25" s="407"/>
      <c r="F25" s="392">
        <v>294</v>
      </c>
      <c r="G25" s="479">
        <v>311</v>
      </c>
      <c r="H25" s="451">
        <v>277</v>
      </c>
      <c r="I25" s="497">
        <v>278</v>
      </c>
      <c r="J25" s="479">
        <v>613</v>
      </c>
      <c r="K25" s="479">
        <v>463</v>
      </c>
      <c r="L25" s="451">
        <v>444</v>
      </c>
      <c r="M25" s="497">
        <v>400</v>
      </c>
      <c r="N25" s="479">
        <v>424</v>
      </c>
      <c r="O25" s="479">
        <v>478</v>
      </c>
      <c r="P25" s="451">
        <v>414</v>
      </c>
      <c r="Q25" s="497">
        <v>466</v>
      </c>
      <c r="R25" s="451">
        <v>705</v>
      </c>
      <c r="S25" s="451">
        <v>498</v>
      </c>
      <c r="T25" s="451">
        <v>385</v>
      </c>
      <c r="U25" s="497">
        <v>382</v>
      </c>
      <c r="V25" s="451">
        <v>365</v>
      </c>
      <c r="W25" s="451">
        <v>460</v>
      </c>
      <c r="X25" s="451">
        <v>336</v>
      </c>
      <c r="Y25" s="497">
        <v>462</v>
      </c>
      <c r="Z25" s="451">
        <v>561</v>
      </c>
      <c r="AA25" s="451">
        <v>361</v>
      </c>
      <c r="AB25" s="451">
        <v>343</v>
      </c>
      <c r="AC25" s="497">
        <v>317</v>
      </c>
      <c r="AD25" s="451">
        <v>383</v>
      </c>
      <c r="AE25" s="451">
        <v>364</v>
      </c>
      <c r="AF25" s="697">
        <v>362</v>
      </c>
      <c r="AG25" s="497">
        <v>361</v>
      </c>
      <c r="AH25" s="451">
        <v>465</v>
      </c>
      <c r="AI25" s="451">
        <v>702</v>
      </c>
      <c r="AJ25" s="451">
        <v>735</v>
      </c>
      <c r="AK25" s="497">
        <v>721</v>
      </c>
      <c r="AL25" s="526">
        <v>782</v>
      </c>
      <c r="AM25" s="526">
        <v>718</v>
      </c>
      <c r="AN25" s="526">
        <v>689</v>
      </c>
      <c r="AO25" s="526">
        <v>636</v>
      </c>
      <c r="AP25" s="518">
        <v>666</v>
      </c>
      <c r="AQ25" s="497">
        <v>632</v>
      </c>
      <c r="AR25" s="497">
        <v>655</v>
      </c>
      <c r="AS25" s="526">
        <v>629</v>
      </c>
      <c r="AT25" s="501"/>
      <c r="AU25" s="451">
        <v>1160</v>
      </c>
      <c r="AV25" s="451">
        <v>1920</v>
      </c>
      <c r="AW25" s="526">
        <v>-760</v>
      </c>
      <c r="AX25" s="256">
        <v>-0.39583333333333331</v>
      </c>
      <c r="AY25" s="438"/>
      <c r="AZ25" s="655">
        <v>1160</v>
      </c>
      <c r="BA25" s="483">
        <v>1920</v>
      </c>
      <c r="BB25" s="483">
        <v>1782</v>
      </c>
      <c r="BC25" s="483">
        <v>1970</v>
      </c>
      <c r="BD25" s="483">
        <v>1623</v>
      </c>
      <c r="BE25" s="483">
        <v>1582</v>
      </c>
      <c r="BF25" s="483">
        <v>1470</v>
      </c>
      <c r="BG25" s="483">
        <v>2623</v>
      </c>
      <c r="BH25" s="655">
        <v>2825</v>
      </c>
      <c r="BI25" s="655">
        <v>2582</v>
      </c>
      <c r="BJ25" s="513">
        <v>1468</v>
      </c>
      <c r="BK25" s="513">
        <v>894</v>
      </c>
      <c r="BL25" s="513">
        <v>979</v>
      </c>
      <c r="BM25" s="428"/>
      <c r="BN25" s="381"/>
      <c r="BO25" s="381"/>
      <c r="BR25" s="381"/>
    </row>
    <row r="26" spans="1:70" x14ac:dyDescent="0.2">
      <c r="A26" s="163"/>
      <c r="B26" s="438" t="s">
        <v>70</v>
      </c>
      <c r="C26" s="172">
        <v>2267</v>
      </c>
      <c r="D26" s="256">
        <v>0.39827828531271958</v>
      </c>
      <c r="E26" s="130"/>
      <c r="F26" s="392">
        <v>7959</v>
      </c>
      <c r="G26" s="479">
        <v>2693</v>
      </c>
      <c r="H26" s="451">
        <v>363</v>
      </c>
      <c r="I26" s="497">
        <v>334</v>
      </c>
      <c r="J26" s="479">
        <v>5692</v>
      </c>
      <c r="K26" s="479">
        <v>383</v>
      </c>
      <c r="L26" s="451">
        <v>337</v>
      </c>
      <c r="M26" s="497">
        <v>352</v>
      </c>
      <c r="N26" s="479">
        <v>426</v>
      </c>
      <c r="O26" s="479">
        <v>373</v>
      </c>
      <c r="P26" s="451">
        <v>382</v>
      </c>
      <c r="Q26" s="497">
        <v>426</v>
      </c>
      <c r="R26" s="451">
        <v>504</v>
      </c>
      <c r="S26" s="451">
        <v>488</v>
      </c>
      <c r="T26" s="451">
        <v>509</v>
      </c>
      <c r="U26" s="497">
        <v>487</v>
      </c>
      <c r="V26" s="451">
        <v>495</v>
      </c>
      <c r="W26" s="451">
        <v>561</v>
      </c>
      <c r="X26" s="451">
        <v>527</v>
      </c>
      <c r="Y26" s="497">
        <v>401</v>
      </c>
      <c r="Z26" s="451">
        <v>786</v>
      </c>
      <c r="AA26" s="451">
        <v>587</v>
      </c>
      <c r="AB26" s="451">
        <v>576</v>
      </c>
      <c r="AC26" s="497">
        <v>370</v>
      </c>
      <c r="AD26" s="451">
        <v>1160</v>
      </c>
      <c r="AE26" s="451">
        <v>1040</v>
      </c>
      <c r="AF26" s="697">
        <v>1087</v>
      </c>
      <c r="AG26" s="497">
        <v>1005</v>
      </c>
      <c r="AH26" s="451">
        <v>1381</v>
      </c>
      <c r="AI26" s="451">
        <v>1175</v>
      </c>
      <c r="AJ26" s="451">
        <v>1323</v>
      </c>
      <c r="AK26" s="497">
        <v>1773</v>
      </c>
      <c r="AL26" s="526">
        <v>1641</v>
      </c>
      <c r="AM26" s="526">
        <v>1288</v>
      </c>
      <c r="AN26" s="526">
        <v>1243</v>
      </c>
      <c r="AO26" s="526">
        <v>1509</v>
      </c>
      <c r="AP26" s="518">
        <v>1308</v>
      </c>
      <c r="AQ26" s="497">
        <v>1121</v>
      </c>
      <c r="AR26" s="497">
        <v>962</v>
      </c>
      <c r="AS26" s="526">
        <v>1059</v>
      </c>
      <c r="AT26" s="518"/>
      <c r="AU26" s="451">
        <v>11349</v>
      </c>
      <c r="AV26" s="451">
        <v>6764</v>
      </c>
      <c r="AW26" s="526">
        <v>4585</v>
      </c>
      <c r="AX26" s="256">
        <v>0.67785334121821406</v>
      </c>
      <c r="AY26" s="438"/>
      <c r="AZ26" s="655">
        <v>11349</v>
      </c>
      <c r="BA26" s="483">
        <v>6764</v>
      </c>
      <c r="BB26" s="483">
        <v>1607</v>
      </c>
      <c r="BC26" s="483">
        <v>1988</v>
      </c>
      <c r="BD26" s="483">
        <v>1984</v>
      </c>
      <c r="BE26" s="483">
        <v>2319</v>
      </c>
      <c r="BF26" s="483">
        <v>4292</v>
      </c>
      <c r="BG26" s="483">
        <v>5652</v>
      </c>
      <c r="BH26" s="655">
        <v>5681</v>
      </c>
      <c r="BI26" s="655">
        <v>4450</v>
      </c>
      <c r="BJ26" s="513">
        <v>4256</v>
      </c>
      <c r="BK26" s="513">
        <v>4444</v>
      </c>
      <c r="BL26" s="513">
        <v>4143</v>
      </c>
      <c r="BM26" s="428"/>
      <c r="BN26" s="381"/>
      <c r="BO26" s="381"/>
      <c r="BR26" s="381"/>
    </row>
    <row r="27" spans="1:70" s="1222" customFormat="1" ht="12.75" customHeight="1" x14ac:dyDescent="0.2">
      <c r="A27" s="161"/>
      <c r="B27" s="161" t="s">
        <v>121</v>
      </c>
      <c r="C27" s="172">
        <v>3149</v>
      </c>
      <c r="D27" s="256">
        <v>2.1974877878576411</v>
      </c>
      <c r="E27" s="130"/>
      <c r="F27" s="394">
        <v>4582</v>
      </c>
      <c r="G27" s="226">
        <v>1300</v>
      </c>
      <c r="H27" s="526">
        <v>0</v>
      </c>
      <c r="I27" s="497">
        <v>0</v>
      </c>
      <c r="J27" s="226">
        <v>1433</v>
      </c>
      <c r="K27" s="226">
        <v>0</v>
      </c>
      <c r="L27" s="526">
        <v>0</v>
      </c>
      <c r="M27" s="497">
        <v>1600</v>
      </c>
      <c r="N27" s="226">
        <v>0</v>
      </c>
      <c r="O27" s="226">
        <v>0</v>
      </c>
      <c r="P27" s="526">
        <v>0</v>
      </c>
      <c r="Q27" s="497">
        <v>0</v>
      </c>
      <c r="R27" s="526">
        <v>0</v>
      </c>
      <c r="S27" s="526">
        <v>0</v>
      </c>
      <c r="T27" s="526">
        <v>900</v>
      </c>
      <c r="U27" s="497">
        <v>0</v>
      </c>
      <c r="V27" s="526">
        <v>275</v>
      </c>
      <c r="W27" s="526">
        <v>5000</v>
      </c>
      <c r="X27" s="526">
        <v>0</v>
      </c>
      <c r="Y27" s="497">
        <v>0</v>
      </c>
      <c r="Z27" s="526">
        <v>0</v>
      </c>
      <c r="AA27" s="526">
        <v>0</v>
      </c>
      <c r="AB27" s="526">
        <v>0</v>
      </c>
      <c r="AC27" s="497">
        <v>0</v>
      </c>
      <c r="AD27" s="526">
        <v>0</v>
      </c>
      <c r="AE27" s="526">
        <v>0</v>
      </c>
      <c r="AF27" s="497">
        <v>0</v>
      </c>
      <c r="AG27" s="497">
        <v>0</v>
      </c>
      <c r="AH27" s="451">
        <v>120</v>
      </c>
      <c r="AI27" s="451">
        <v>1391</v>
      </c>
      <c r="AJ27" s="526">
        <v>0</v>
      </c>
      <c r="AK27" s="497">
        <v>0</v>
      </c>
      <c r="AL27" s="526">
        <v>2300</v>
      </c>
      <c r="AM27" s="526">
        <v>0</v>
      </c>
      <c r="AN27" s="526">
        <v>0</v>
      </c>
      <c r="AO27" s="497">
        <v>0</v>
      </c>
      <c r="AP27" s="518">
        <v>0</v>
      </c>
      <c r="AQ27" s="497">
        <v>0</v>
      </c>
      <c r="AR27" s="497"/>
      <c r="AS27" s="526"/>
      <c r="AT27" s="518"/>
      <c r="AU27" s="526">
        <v>5882</v>
      </c>
      <c r="AV27" s="498">
        <v>3033</v>
      </c>
      <c r="AW27" s="526">
        <v>2849</v>
      </c>
      <c r="AX27" s="256">
        <v>0.93933399274645568</v>
      </c>
      <c r="AY27" s="438"/>
      <c r="AZ27" s="655">
        <v>5882</v>
      </c>
      <c r="BA27" s="483">
        <v>3033</v>
      </c>
      <c r="BB27" s="483">
        <v>0</v>
      </c>
      <c r="BC27" s="483">
        <v>900</v>
      </c>
      <c r="BD27" s="483">
        <v>5275</v>
      </c>
      <c r="BE27" s="483">
        <v>0</v>
      </c>
      <c r="BF27" s="483">
        <v>0</v>
      </c>
      <c r="BG27" s="655">
        <v>1511</v>
      </c>
      <c r="BH27" s="673">
        <v>2300</v>
      </c>
      <c r="BI27" s="673">
        <v>0</v>
      </c>
      <c r="BJ27" s="513">
        <v>0</v>
      </c>
      <c r="BK27" s="513">
        <v>0</v>
      </c>
      <c r="BL27" s="513">
        <v>0</v>
      </c>
      <c r="BM27" s="1262"/>
      <c r="BN27" s="1221"/>
      <c r="BO27" s="1221"/>
      <c r="BR27" s="1221"/>
    </row>
    <row r="28" spans="1:70" x14ac:dyDescent="0.2">
      <c r="A28" s="163"/>
      <c r="B28" s="438" t="s">
        <v>126</v>
      </c>
      <c r="C28" s="172">
        <v>0</v>
      </c>
      <c r="D28" s="256">
        <v>0</v>
      </c>
      <c r="E28" s="130"/>
      <c r="F28" s="394">
        <v>0</v>
      </c>
      <c r="G28" s="226">
        <v>0</v>
      </c>
      <c r="H28" s="526">
        <v>0</v>
      </c>
      <c r="I28" s="497">
        <v>0</v>
      </c>
      <c r="J28" s="226">
        <v>0</v>
      </c>
      <c r="K28" s="226">
        <v>0</v>
      </c>
      <c r="L28" s="526">
        <v>0</v>
      </c>
      <c r="M28" s="497">
        <v>0</v>
      </c>
      <c r="N28" s="226">
        <v>0</v>
      </c>
      <c r="O28" s="226">
        <v>0</v>
      </c>
      <c r="P28" s="526">
        <v>0</v>
      </c>
      <c r="Q28" s="497">
        <v>0</v>
      </c>
      <c r="R28" s="526">
        <v>0</v>
      </c>
      <c r="S28" s="526">
        <v>0</v>
      </c>
      <c r="T28" s="526">
        <v>0</v>
      </c>
      <c r="U28" s="497">
        <v>0</v>
      </c>
      <c r="V28" s="526">
        <v>0</v>
      </c>
      <c r="W28" s="526">
        <v>0</v>
      </c>
      <c r="X28" s="526">
        <v>1513</v>
      </c>
      <c r="Y28" s="497">
        <v>0</v>
      </c>
      <c r="Z28" s="526">
        <v>0</v>
      </c>
      <c r="AA28" s="526">
        <v>0</v>
      </c>
      <c r="AB28" s="526">
        <v>0</v>
      </c>
      <c r="AC28" s="497">
        <v>0</v>
      </c>
      <c r="AD28" s="526">
        <v>0</v>
      </c>
      <c r="AE28" s="526">
        <v>0</v>
      </c>
      <c r="AF28" s="497">
        <v>0</v>
      </c>
      <c r="AG28" s="497">
        <v>0</v>
      </c>
      <c r="AH28" s="526">
        <v>0</v>
      </c>
      <c r="AI28" s="526">
        <v>0</v>
      </c>
      <c r="AJ28" s="526">
        <v>0</v>
      </c>
      <c r="AK28" s="497">
        <v>0</v>
      </c>
      <c r="AL28" s="526">
        <v>0</v>
      </c>
      <c r="AM28" s="526">
        <v>0</v>
      </c>
      <c r="AN28" s="526">
        <v>0</v>
      </c>
      <c r="AO28" s="497">
        <v>0</v>
      </c>
      <c r="AP28" s="518">
        <v>0</v>
      </c>
      <c r="AQ28" s="497">
        <v>0</v>
      </c>
      <c r="AR28" s="497">
        <v>0</v>
      </c>
      <c r="AS28" s="526">
        <v>0</v>
      </c>
      <c r="AT28" s="518"/>
      <c r="AU28" s="451">
        <v>0</v>
      </c>
      <c r="AV28" s="498">
        <v>0</v>
      </c>
      <c r="AW28" s="526">
        <v>0</v>
      </c>
      <c r="AX28" s="256">
        <v>0</v>
      </c>
      <c r="AY28" s="438"/>
      <c r="AZ28" s="1431">
        <v>0</v>
      </c>
      <c r="BA28" s="483">
        <v>0</v>
      </c>
      <c r="BB28" s="483">
        <v>0</v>
      </c>
      <c r="BC28" s="483">
        <v>0</v>
      </c>
      <c r="BD28" s="483">
        <v>1513</v>
      </c>
      <c r="BE28" s="483">
        <v>0</v>
      </c>
      <c r="BF28" s="483">
        <v>0</v>
      </c>
      <c r="BG28" s="483">
        <v>0</v>
      </c>
      <c r="BH28" s="483">
        <v>0</v>
      </c>
      <c r="BI28" s="483">
        <v>0</v>
      </c>
      <c r="BJ28" s="513">
        <v>-1633</v>
      </c>
      <c r="BK28" s="513">
        <v>0</v>
      </c>
      <c r="BL28" s="513">
        <v>0</v>
      </c>
      <c r="BM28" s="428"/>
      <c r="BN28" s="381"/>
      <c r="BO28" s="381"/>
      <c r="BR28" s="381"/>
    </row>
    <row r="29" spans="1:70" ht="12.75" customHeight="1" x14ac:dyDescent="0.2">
      <c r="A29" s="163"/>
      <c r="B29" s="161"/>
      <c r="C29" s="434">
        <v>5080</v>
      </c>
      <c r="D29" s="1364">
        <v>0.22575771042573994</v>
      </c>
      <c r="E29" s="130"/>
      <c r="F29" s="601">
        <v>27582</v>
      </c>
      <c r="G29" s="660">
        <v>17451</v>
      </c>
      <c r="H29" s="660">
        <v>13258</v>
      </c>
      <c r="I29" s="661">
        <v>14650</v>
      </c>
      <c r="J29" s="660">
        <v>22502</v>
      </c>
      <c r="K29" s="660">
        <v>11773</v>
      </c>
      <c r="L29" s="660">
        <v>14577</v>
      </c>
      <c r="M29" s="661">
        <v>15195</v>
      </c>
      <c r="N29" s="660">
        <v>14301</v>
      </c>
      <c r="O29" s="660">
        <v>14113</v>
      </c>
      <c r="P29" s="660">
        <v>10859</v>
      </c>
      <c r="Q29" s="661">
        <v>11815</v>
      </c>
      <c r="R29" s="660">
        <v>17861</v>
      </c>
      <c r="S29" s="660">
        <v>16806</v>
      </c>
      <c r="T29" s="660">
        <v>13059</v>
      </c>
      <c r="U29" s="661">
        <v>13912</v>
      </c>
      <c r="V29" s="660">
        <v>20353</v>
      </c>
      <c r="W29" s="660">
        <v>22418</v>
      </c>
      <c r="X29" s="660">
        <v>17057</v>
      </c>
      <c r="Y29" s="661">
        <v>19546</v>
      </c>
      <c r="Z29" s="660">
        <v>26472</v>
      </c>
      <c r="AA29" s="660">
        <v>22610</v>
      </c>
      <c r="AB29" s="660">
        <v>18461</v>
      </c>
      <c r="AC29" s="661">
        <v>18221</v>
      </c>
      <c r="AD29" s="660">
        <v>19487</v>
      </c>
      <c r="AE29" s="660">
        <v>20730</v>
      </c>
      <c r="AF29" s="661">
        <v>16652</v>
      </c>
      <c r="AG29" s="661">
        <v>17168</v>
      </c>
      <c r="AH29" s="660">
        <v>16804</v>
      </c>
      <c r="AI29" s="660">
        <v>23639</v>
      </c>
      <c r="AJ29" s="660">
        <v>16744</v>
      </c>
      <c r="AK29" s="661">
        <v>19476</v>
      </c>
      <c r="AL29" s="660">
        <v>20260</v>
      </c>
      <c r="AM29" s="660">
        <v>23462</v>
      </c>
      <c r="AN29" s="660">
        <v>21574</v>
      </c>
      <c r="AO29" s="519">
        <v>23723</v>
      </c>
      <c r="AP29" s="495">
        <v>20053</v>
      </c>
      <c r="AQ29" s="490">
        <v>19182</v>
      </c>
      <c r="AR29" s="490">
        <v>18732</v>
      </c>
      <c r="AS29" s="519">
        <v>20213</v>
      </c>
      <c r="AT29" s="255"/>
      <c r="AU29" s="519">
        <v>72941</v>
      </c>
      <c r="AV29" s="519">
        <v>64047</v>
      </c>
      <c r="AW29" s="1350">
        <v>8894</v>
      </c>
      <c r="AX29" s="631">
        <v>0.13886676971598982</v>
      </c>
      <c r="AY29" s="430"/>
      <c r="AZ29" s="519">
        <v>72941</v>
      </c>
      <c r="BA29" s="495">
        <v>64047</v>
      </c>
      <c r="BB29" s="661">
        <v>51088</v>
      </c>
      <c r="BC29" s="661">
        <v>61638</v>
      </c>
      <c r="BD29" s="661">
        <v>79374</v>
      </c>
      <c r="BE29" s="661">
        <v>85764</v>
      </c>
      <c r="BF29" s="681">
        <v>74037</v>
      </c>
      <c r="BG29" s="712">
        <v>76663</v>
      </c>
      <c r="BH29" s="712">
        <v>89019</v>
      </c>
      <c r="BI29" s="712">
        <v>78180</v>
      </c>
      <c r="BJ29" s="1254">
        <v>68726</v>
      </c>
      <c r="BK29" s="1254">
        <v>58783</v>
      </c>
      <c r="BL29" s="522">
        <v>66472</v>
      </c>
      <c r="BM29" s="428"/>
      <c r="BN29" s="381"/>
      <c r="BO29" s="381"/>
      <c r="BR29" s="381"/>
    </row>
    <row r="30" spans="1:70" s="413" customFormat="1" ht="24.75" customHeight="1" thickBot="1" x14ac:dyDescent="0.25">
      <c r="A30" s="1528" t="s">
        <v>137</v>
      </c>
      <c r="B30" s="1529"/>
      <c r="C30" s="434">
        <v>-7516</v>
      </c>
      <c r="D30" s="435">
        <v>-0.41371717950129355</v>
      </c>
      <c r="E30" s="130"/>
      <c r="F30" s="414">
        <v>-25683</v>
      </c>
      <c r="G30" s="534">
        <v>-18415</v>
      </c>
      <c r="H30" s="534">
        <v>-9361</v>
      </c>
      <c r="I30" s="535">
        <v>-10514</v>
      </c>
      <c r="J30" s="440">
        <v>-18167</v>
      </c>
      <c r="K30" s="534">
        <v>-7400</v>
      </c>
      <c r="L30" s="534">
        <v>-10344</v>
      </c>
      <c r="M30" s="535">
        <v>-11368</v>
      </c>
      <c r="N30" s="440">
        <v>-12448</v>
      </c>
      <c r="O30" s="534">
        <v>-9125</v>
      </c>
      <c r="P30" s="534">
        <v>-4487</v>
      </c>
      <c r="Q30" s="535">
        <v>-9610</v>
      </c>
      <c r="R30" s="440">
        <v>-12816</v>
      </c>
      <c r="S30" s="534">
        <v>-12271</v>
      </c>
      <c r="T30" s="534">
        <v>-3056</v>
      </c>
      <c r="U30" s="535">
        <v>-9018</v>
      </c>
      <c r="V30" s="440">
        <v>-10252</v>
      </c>
      <c r="W30" s="534">
        <v>-12681</v>
      </c>
      <c r="X30" s="534">
        <v>-14421</v>
      </c>
      <c r="Y30" s="490">
        <v>-11923</v>
      </c>
      <c r="Z30" s="660">
        <v>-15352</v>
      </c>
      <c r="AA30" s="660">
        <v>-14133</v>
      </c>
      <c r="AB30" s="527">
        <v>-10678</v>
      </c>
      <c r="AC30" s="661">
        <v>-13663</v>
      </c>
      <c r="AD30" s="527">
        <v>-14840</v>
      </c>
      <c r="AE30" s="660">
        <v>-15356</v>
      </c>
      <c r="AF30" s="527">
        <v>-11521</v>
      </c>
      <c r="AG30" s="661">
        <v>-5387</v>
      </c>
      <c r="AH30" s="660">
        <v>-12035</v>
      </c>
      <c r="AI30" s="660">
        <v>-19233</v>
      </c>
      <c r="AJ30" s="660">
        <v>-8095</v>
      </c>
      <c r="AK30" s="661">
        <v>-9414</v>
      </c>
      <c r="AL30" s="738">
        <v>-9242</v>
      </c>
      <c r="AM30" s="490">
        <v>-10857</v>
      </c>
      <c r="AN30" s="490">
        <v>-9191</v>
      </c>
      <c r="AO30" s="519">
        <v>-8959</v>
      </c>
      <c r="AP30" s="519">
        <v>-9637</v>
      </c>
      <c r="AQ30" s="519">
        <v>-11127</v>
      </c>
      <c r="AR30" s="519">
        <v>-11360</v>
      </c>
      <c r="AS30" s="519">
        <v>-11478</v>
      </c>
      <c r="AT30" s="255"/>
      <c r="AU30" s="580">
        <v>-63973</v>
      </c>
      <c r="AV30" s="664">
        <v>-47279</v>
      </c>
      <c r="AW30" s="1140">
        <v>-16694</v>
      </c>
      <c r="AX30" s="435">
        <v>-0.35309545464159564</v>
      </c>
      <c r="AY30" s="430"/>
      <c r="AZ30" s="580">
        <v>-63973</v>
      </c>
      <c r="BA30" s="524">
        <v>-47279</v>
      </c>
      <c r="BB30" s="524">
        <v>-35670</v>
      </c>
      <c r="BC30" s="524">
        <v>-37161</v>
      </c>
      <c r="BD30" s="524">
        <v>-49277</v>
      </c>
      <c r="BE30" s="524">
        <v>-53826</v>
      </c>
      <c r="BF30" s="692">
        <v>-47104</v>
      </c>
      <c r="BG30" s="692">
        <v>-48777</v>
      </c>
      <c r="BH30" s="687">
        <v>-38249</v>
      </c>
      <c r="BI30" s="687">
        <v>-43602</v>
      </c>
      <c r="BJ30" s="574" t="e">
        <f>BJ14-BJ29</f>
        <v>#REF!</v>
      </c>
      <c r="BK30" s="574">
        <f>BK14-BK29</f>
        <v>-43835</v>
      </c>
      <c r="BL30" s="1286">
        <v>-52056</v>
      </c>
      <c r="BM30" s="454"/>
      <c r="BO30" s="609"/>
      <c r="BP30" s="609"/>
      <c r="BQ30" s="609"/>
      <c r="BR30" s="609"/>
    </row>
    <row r="31" spans="1:70" s="413" customFormat="1" ht="13.5" thickTop="1" x14ac:dyDescent="0.2">
      <c r="A31" s="1442"/>
      <c r="B31" s="630" t="s">
        <v>234</v>
      </c>
      <c r="C31" s="434">
        <v>-2108</v>
      </c>
      <c r="D31" s="627">
        <v>-0.24207625172255398</v>
      </c>
      <c r="E31" s="130"/>
      <c r="F31" s="397">
        <v>-10816</v>
      </c>
      <c r="G31" s="451">
        <v>-9132</v>
      </c>
      <c r="H31" s="451">
        <v>-9885</v>
      </c>
      <c r="I31" s="697">
        <v>-9108</v>
      </c>
      <c r="J31" s="451">
        <v>-8708</v>
      </c>
      <c r="K31" s="451">
        <v>-7427</v>
      </c>
      <c r="L31" s="451">
        <v>-9367</v>
      </c>
      <c r="M31" s="697">
        <v>-8091</v>
      </c>
      <c r="N31" s="705">
        <v>-8879</v>
      </c>
      <c r="O31" s="451">
        <v>-8738</v>
      </c>
      <c r="P31" s="451">
        <v>-6895</v>
      </c>
      <c r="Q31" s="697" t="e">
        <v>#REF!</v>
      </c>
      <c r="R31" s="451" t="e">
        <v>#REF!</v>
      </c>
      <c r="S31" s="451" t="e">
        <v>#REF!</v>
      </c>
      <c r="T31" s="451" t="e">
        <v>#REF!</v>
      </c>
      <c r="U31" s="697" t="e">
        <v>#REF!</v>
      </c>
      <c r="V31" s="451" t="e">
        <v>#REF!</v>
      </c>
      <c r="W31" s="451" t="e">
        <v>#REF!</v>
      </c>
      <c r="X31" s="451" t="e">
        <v>#REF!</v>
      </c>
      <c r="Y31" s="706" t="e">
        <v>#REF!</v>
      </c>
      <c r="Z31" s="686"/>
      <c r="AA31" s="686"/>
      <c r="AB31" s="686"/>
      <c r="AC31" s="685"/>
      <c r="AD31" s="686"/>
      <c r="AE31" s="686"/>
      <c r="AF31" s="685"/>
      <c r="AG31" s="685"/>
      <c r="AH31" s="698"/>
      <c r="AI31" s="698"/>
      <c r="AJ31" s="699"/>
      <c r="AK31" s="699"/>
      <c r="AL31" s="716"/>
      <c r="AM31" s="699"/>
      <c r="AN31" s="699"/>
      <c r="AO31" s="698"/>
      <c r="AP31" s="698"/>
      <c r="AQ31" s="698"/>
      <c r="AR31" s="698"/>
      <c r="AS31" s="698"/>
      <c r="AT31" s="1287"/>
      <c r="AU31" s="451">
        <v>-38941</v>
      </c>
      <c r="AV31" s="451">
        <v>-33593</v>
      </c>
      <c r="AW31" s="451">
        <v>-5348</v>
      </c>
      <c r="AX31" s="629">
        <v>-0.15919983329860388</v>
      </c>
      <c r="AY31" s="1327"/>
      <c r="AZ31" s="701">
        <v>-38941</v>
      </c>
      <c r="BA31" s="1367">
        <v>-33593</v>
      </c>
      <c r="BB31" s="1368">
        <v>-33256</v>
      </c>
      <c r="BC31" s="1368">
        <v>-45797</v>
      </c>
      <c r="BD31" s="1368">
        <v>-47604</v>
      </c>
      <c r="BE31" s="706">
        <v>-47507</v>
      </c>
      <c r="BF31" s="957" t="e">
        <f>+#REF!+#REF!+#REF!</f>
        <v>#REF!</v>
      </c>
      <c r="BG31" s="716" t="s">
        <v>122</v>
      </c>
      <c r="BH31" s="716"/>
      <c r="BI31" s="699"/>
      <c r="BJ31" s="707"/>
      <c r="BK31" s="707"/>
      <c r="BL31" s="226"/>
      <c r="BM31" s="428"/>
      <c r="BN31" s="609"/>
      <c r="BO31" s="609"/>
      <c r="BR31" s="609"/>
    </row>
    <row r="32" spans="1:70" s="413" customFormat="1" ht="13.5" thickBot="1" x14ac:dyDescent="0.25">
      <c r="A32" s="442" t="s">
        <v>71</v>
      </c>
      <c r="B32" s="162"/>
      <c r="C32" s="445">
        <v>-5408</v>
      </c>
      <c r="D32" s="446">
        <v>-0.5717306269161645</v>
      </c>
      <c r="E32" s="130"/>
      <c r="F32" s="615">
        <v>-14867</v>
      </c>
      <c r="G32" s="718">
        <v>-9283</v>
      </c>
      <c r="H32" s="718">
        <v>524</v>
      </c>
      <c r="I32" s="722">
        <v>-1406</v>
      </c>
      <c r="J32" s="718">
        <v>-9459</v>
      </c>
      <c r="K32" s="718">
        <v>27</v>
      </c>
      <c r="L32" s="718">
        <v>-977</v>
      </c>
      <c r="M32" s="722">
        <v>-3277</v>
      </c>
      <c r="N32" s="718">
        <v>-3569</v>
      </c>
      <c r="O32" s="718">
        <v>-387</v>
      </c>
      <c r="P32" s="718">
        <v>2408</v>
      </c>
      <c r="Q32" s="722" t="e">
        <v>#REF!</v>
      </c>
      <c r="R32" s="718" t="e">
        <v>#REF!</v>
      </c>
      <c r="S32" s="718" t="e">
        <v>#REF!</v>
      </c>
      <c r="T32" s="718" t="e">
        <v>#REF!</v>
      </c>
      <c r="U32" s="722" t="e">
        <v>#REF!</v>
      </c>
      <c r="V32" s="718" t="e">
        <v>#REF!</v>
      </c>
      <c r="W32" s="718" t="e">
        <v>#REF!</v>
      </c>
      <c r="X32" s="718" t="e">
        <v>#REF!</v>
      </c>
      <c r="Y32" s="721" t="e">
        <v>#REF!</v>
      </c>
      <c r="Z32" s="720" t="e">
        <v>#REF!</v>
      </c>
      <c r="AA32" s="720" t="e">
        <v>#REF!</v>
      </c>
      <c r="AB32" s="720" t="e">
        <v>#REF!</v>
      </c>
      <c r="AC32" s="721" t="e">
        <v>#REF!</v>
      </c>
      <c r="AD32" s="720">
        <v>-2915</v>
      </c>
      <c r="AE32" s="720">
        <v>-3212</v>
      </c>
      <c r="AF32" s="721">
        <v>-1111</v>
      </c>
      <c r="AG32" s="721">
        <v>5489</v>
      </c>
      <c r="AH32" s="723" t="s">
        <v>122</v>
      </c>
      <c r="AI32" s="723" t="s">
        <v>122</v>
      </c>
      <c r="AJ32" s="724" t="s">
        <v>122</v>
      </c>
      <c r="AK32" s="724" t="s">
        <v>122</v>
      </c>
      <c r="AL32" s="1289" t="s">
        <v>122</v>
      </c>
      <c r="AM32" s="699"/>
      <c r="AN32" s="699"/>
      <c r="AO32" s="698"/>
      <c r="AP32" s="698"/>
      <c r="AQ32" s="698"/>
      <c r="AR32" s="698"/>
      <c r="AS32" s="698"/>
      <c r="AT32" s="1287"/>
      <c r="AU32" s="718">
        <v>-25032</v>
      </c>
      <c r="AV32" s="718">
        <v>-13686</v>
      </c>
      <c r="AW32" s="718">
        <v>-11346</v>
      </c>
      <c r="AX32" s="446">
        <v>-0.82902235861464268</v>
      </c>
      <c r="AY32" s="1327"/>
      <c r="AZ32" s="718">
        <v>-25032</v>
      </c>
      <c r="BA32" s="726">
        <v>-13686</v>
      </c>
      <c r="BB32" s="722">
        <v>-2414</v>
      </c>
      <c r="BC32" s="721">
        <v>8636</v>
      </c>
      <c r="BD32" s="722">
        <v>-1673</v>
      </c>
      <c r="BE32" s="722">
        <v>-6319</v>
      </c>
      <c r="BF32" s="726">
        <v>-1749</v>
      </c>
      <c r="BG32" s="1289" t="s">
        <v>122</v>
      </c>
      <c r="BH32" s="1289" t="s">
        <v>122</v>
      </c>
      <c r="BI32" s="724" t="s">
        <v>122</v>
      </c>
      <c r="BJ32" s="728" t="s">
        <v>122</v>
      </c>
      <c r="BK32" s="728" t="s">
        <v>122</v>
      </c>
      <c r="BL32" s="226"/>
      <c r="BM32" s="428"/>
      <c r="BN32" s="609"/>
      <c r="BO32" s="609"/>
      <c r="BR32" s="609"/>
    </row>
    <row r="33" spans="1:70" ht="12.75" customHeight="1" thickTop="1" x14ac:dyDescent="0.2">
      <c r="A33" s="447"/>
      <c r="B33" s="447"/>
      <c r="C33" s="225"/>
      <c r="D33" s="167"/>
      <c r="E33" s="119"/>
      <c r="F33" s="119"/>
      <c r="G33" s="167"/>
      <c r="H33" s="167"/>
      <c r="I33" s="161"/>
      <c r="J33" s="167"/>
      <c r="K33" s="167"/>
      <c r="L33" s="167"/>
      <c r="M33" s="161"/>
      <c r="N33" s="167"/>
      <c r="O33" s="167"/>
      <c r="P33" s="167"/>
      <c r="Q33" s="161"/>
      <c r="R33" s="167"/>
      <c r="S33" s="167"/>
      <c r="T33" s="167"/>
      <c r="U33" s="161"/>
      <c r="V33" s="167"/>
      <c r="W33" s="167"/>
      <c r="X33" s="167"/>
      <c r="Y33" s="161"/>
      <c r="Z33" s="167"/>
      <c r="AA33" s="167"/>
      <c r="AB33" s="167"/>
      <c r="AC33" s="161"/>
      <c r="AD33" s="167"/>
      <c r="AE33" s="167"/>
      <c r="AF33" s="167"/>
      <c r="AG33" s="161"/>
      <c r="AH33" s="167"/>
      <c r="AI33" s="167"/>
      <c r="AJ33" s="167"/>
      <c r="AK33" s="161"/>
      <c r="AL33" s="447"/>
      <c r="AM33" s="447"/>
      <c r="AN33" s="447"/>
      <c r="AO33" s="527"/>
      <c r="AP33" s="527"/>
      <c r="AQ33" s="527"/>
      <c r="AR33" s="527"/>
      <c r="AS33" s="527"/>
      <c r="AT33" s="161"/>
      <c r="AU33" s="167"/>
      <c r="AV33" s="167"/>
      <c r="AW33" s="225"/>
      <c r="AX33" s="167"/>
      <c r="AY33" s="454"/>
      <c r="AZ33" s="454"/>
      <c r="BA33" s="454"/>
      <c r="BB33" s="454"/>
      <c r="BC33" s="454"/>
      <c r="BD33" s="454"/>
      <c r="BE33" s="454"/>
      <c r="BF33" s="454"/>
      <c r="BG33" s="454"/>
      <c r="BH33" s="225"/>
      <c r="BI33" s="225"/>
      <c r="BJ33" s="226"/>
      <c r="BK33" s="226"/>
      <c r="BL33" s="226"/>
      <c r="BM33" s="428"/>
      <c r="BN33" s="381"/>
      <c r="BO33" s="381"/>
      <c r="BR33" s="381"/>
    </row>
    <row r="34" spans="1:70" ht="12.75" customHeight="1" x14ac:dyDescent="0.2">
      <c r="A34" s="449" t="s">
        <v>85</v>
      </c>
      <c r="B34" s="450"/>
      <c r="C34" s="225">
        <v>-36</v>
      </c>
      <c r="D34" s="167">
        <v>-0.1111111111111111</v>
      </c>
      <c r="E34" s="119"/>
      <c r="F34" s="124">
        <v>288</v>
      </c>
      <c r="G34" s="225">
        <v>326</v>
      </c>
      <c r="H34" s="225">
        <v>322</v>
      </c>
      <c r="I34" s="225">
        <v>319</v>
      </c>
      <c r="J34" s="225">
        <v>324</v>
      </c>
      <c r="K34" s="225">
        <v>316</v>
      </c>
      <c r="L34" s="225">
        <v>315</v>
      </c>
      <c r="M34" s="225">
        <v>320</v>
      </c>
      <c r="N34" s="225">
        <v>316</v>
      </c>
      <c r="O34" s="225">
        <v>319</v>
      </c>
      <c r="P34" s="225">
        <v>320</v>
      </c>
      <c r="Q34" s="225">
        <v>323</v>
      </c>
      <c r="R34" s="225">
        <v>332</v>
      </c>
      <c r="S34" s="225">
        <v>332</v>
      </c>
      <c r="T34" s="225">
        <v>343</v>
      </c>
      <c r="U34" s="225">
        <v>376</v>
      </c>
      <c r="V34" s="225">
        <v>378</v>
      </c>
      <c r="W34" s="225">
        <v>386</v>
      </c>
      <c r="X34" s="225">
        <v>384</v>
      </c>
      <c r="Y34" s="225">
        <v>382</v>
      </c>
      <c r="Z34" s="225">
        <v>373</v>
      </c>
      <c r="AA34" s="225">
        <v>365</v>
      </c>
      <c r="AB34" s="225">
        <v>369</v>
      </c>
      <c r="AC34" s="225">
        <v>371</v>
      </c>
      <c r="AD34" s="225">
        <v>364</v>
      </c>
      <c r="AE34" s="225">
        <v>360</v>
      </c>
      <c r="AF34" s="225">
        <v>359</v>
      </c>
      <c r="AG34" s="225">
        <v>352</v>
      </c>
      <c r="AH34" s="225">
        <v>356</v>
      </c>
      <c r="AI34" s="225">
        <v>365</v>
      </c>
      <c r="AJ34" s="225">
        <v>393</v>
      </c>
      <c r="AK34" s="225">
        <v>393</v>
      </c>
      <c r="AL34" s="225">
        <v>380</v>
      </c>
      <c r="AM34" s="225">
        <v>373</v>
      </c>
      <c r="AN34" s="225">
        <v>370</v>
      </c>
      <c r="AO34" s="225">
        <v>366</v>
      </c>
      <c r="AP34" s="225">
        <v>360</v>
      </c>
      <c r="AQ34" s="225">
        <v>348</v>
      </c>
      <c r="AR34" s="225">
        <v>349</v>
      </c>
      <c r="AS34" s="225">
        <v>343</v>
      </c>
      <c r="AT34" s="161"/>
      <c r="AU34" s="225">
        <v>288</v>
      </c>
      <c r="AV34" s="225">
        <v>324</v>
      </c>
      <c r="AW34" s="225">
        <v>-36</v>
      </c>
      <c r="AX34" s="167">
        <v>-0.1111111111111111</v>
      </c>
      <c r="AY34" s="454"/>
      <c r="AZ34" s="225">
        <v>288</v>
      </c>
      <c r="BA34" s="225">
        <v>324</v>
      </c>
      <c r="BB34" s="225">
        <v>316</v>
      </c>
      <c r="BC34" s="225">
        <v>332</v>
      </c>
      <c r="BD34" s="225">
        <v>378</v>
      </c>
      <c r="BE34" s="225">
        <v>373</v>
      </c>
      <c r="BF34" s="225">
        <v>364</v>
      </c>
      <c r="BG34" s="225">
        <v>356</v>
      </c>
      <c r="BH34" s="225">
        <v>380</v>
      </c>
      <c r="BI34" s="225">
        <v>360</v>
      </c>
      <c r="BJ34" s="226">
        <v>335</v>
      </c>
      <c r="BK34" s="226">
        <v>324</v>
      </c>
      <c r="BL34" s="226">
        <v>296</v>
      </c>
      <c r="BM34" s="428"/>
      <c r="BN34" s="381"/>
      <c r="BO34" s="381"/>
      <c r="BR34" s="381"/>
    </row>
    <row r="35" spans="1:70" ht="12.75" customHeight="1" x14ac:dyDescent="0.2">
      <c r="A35" s="161"/>
      <c r="B35" s="161"/>
      <c r="C35" s="161"/>
      <c r="D35" s="161"/>
      <c r="E35" s="390"/>
      <c r="F35" s="390"/>
      <c r="G35" s="454"/>
      <c r="H35" s="454"/>
      <c r="I35" s="161"/>
      <c r="J35" s="454"/>
      <c r="K35" s="454"/>
      <c r="L35" s="454"/>
      <c r="M35" s="161"/>
      <c r="N35" s="454"/>
      <c r="O35" s="454"/>
      <c r="P35" s="454"/>
      <c r="Q35" s="161"/>
      <c r="R35" s="454"/>
      <c r="S35" s="454"/>
      <c r="T35" s="454"/>
      <c r="U35" s="161"/>
      <c r="V35" s="454"/>
      <c r="W35" s="454"/>
      <c r="X35" s="454"/>
      <c r="Y35" s="161"/>
      <c r="Z35" s="454"/>
      <c r="AA35" s="454"/>
      <c r="AB35" s="454"/>
      <c r="AC35" s="161"/>
      <c r="AD35" s="454"/>
      <c r="AE35" s="454"/>
      <c r="AF35" s="454"/>
      <c r="AG35" s="161"/>
      <c r="AH35" s="454"/>
      <c r="AI35" s="454"/>
      <c r="AJ35" s="454"/>
      <c r="AK35" s="161"/>
      <c r="AL35" s="454"/>
      <c r="AM35" s="454"/>
      <c r="AN35" s="454"/>
      <c r="AO35" s="454"/>
      <c r="AP35" s="454"/>
      <c r="AQ35" s="454"/>
      <c r="AR35" s="454"/>
      <c r="AS35" s="454"/>
      <c r="AT35" s="454"/>
      <c r="AU35" s="454"/>
      <c r="AV35" s="454"/>
      <c r="AW35" s="454"/>
      <c r="AX35" s="454"/>
      <c r="AY35" s="454"/>
      <c r="AZ35" s="454"/>
      <c r="BA35" s="454"/>
      <c r="BB35" s="454"/>
      <c r="BC35" s="454"/>
      <c r="BD35" s="454"/>
      <c r="BE35" s="454"/>
      <c r="BF35" s="454"/>
      <c r="BG35" s="454"/>
      <c r="BH35" s="454"/>
      <c r="BI35" s="454"/>
      <c r="BJ35" s="511"/>
      <c r="BK35" s="511"/>
      <c r="BL35" s="511"/>
      <c r="BM35" s="428"/>
      <c r="BN35" s="381"/>
      <c r="BO35" s="381"/>
      <c r="BR35" s="381"/>
    </row>
    <row r="36" spans="1:70" ht="18" customHeight="1" x14ac:dyDescent="0.2">
      <c r="A36" s="635" t="s">
        <v>179</v>
      </c>
      <c r="B36" s="161"/>
      <c r="C36" s="447"/>
      <c r="D36" s="447"/>
      <c r="E36" s="390"/>
      <c r="F36" s="390"/>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4"/>
      <c r="AN36" s="438"/>
      <c r="AO36" s="438"/>
      <c r="AP36" s="438"/>
      <c r="AQ36" s="438"/>
      <c r="AR36" s="438"/>
      <c r="AS36" s="438"/>
      <c r="AT36" s="454"/>
      <c r="AU36" s="454"/>
      <c r="AV36" s="454"/>
      <c r="AW36" s="454"/>
      <c r="AX36" s="454"/>
      <c r="AY36" s="438"/>
      <c r="AZ36" s="1369"/>
      <c r="BA36" s="1369"/>
      <c r="BB36" s="1369"/>
      <c r="BC36" s="438"/>
      <c r="BD36" s="438"/>
      <c r="BE36" s="438"/>
      <c r="BF36" s="438"/>
      <c r="BG36" s="438"/>
      <c r="BH36" s="438"/>
      <c r="BI36" s="438"/>
      <c r="BJ36" s="553"/>
      <c r="BK36" s="553"/>
      <c r="BL36" s="553"/>
      <c r="BM36" s="428"/>
      <c r="BN36" s="381"/>
      <c r="BO36" s="381"/>
      <c r="BR36" s="381"/>
    </row>
    <row r="37" spans="1:70" ht="12.75" customHeight="1" x14ac:dyDescent="0.2">
      <c r="A37" s="636"/>
      <c r="B37" s="161"/>
      <c r="C37" s="447"/>
      <c r="D37" s="447"/>
      <c r="E37" s="390"/>
      <c r="F37" s="390"/>
      <c r="G37" s="454"/>
      <c r="H37" s="454"/>
      <c r="I37" s="454"/>
      <c r="J37" s="454"/>
      <c r="K37" s="454"/>
      <c r="L37" s="454"/>
      <c r="M37" s="454"/>
      <c r="N37" s="454"/>
      <c r="O37" s="454"/>
      <c r="P37" s="454"/>
      <c r="Q37" s="454"/>
      <c r="R37" s="454"/>
      <c r="S37" s="454"/>
      <c r="T37" s="454"/>
      <c r="U37" s="454"/>
      <c r="V37" s="733"/>
      <c r="W37" s="454"/>
      <c r="X37" s="454"/>
      <c r="Y37" s="454"/>
      <c r="Z37" s="733"/>
      <c r="AA37" s="454"/>
      <c r="AB37" s="733"/>
      <c r="AC37" s="454"/>
      <c r="AD37" s="733"/>
      <c r="AE37" s="454"/>
      <c r="AF37" s="733"/>
      <c r="AG37" s="454"/>
      <c r="AH37" s="733"/>
      <c r="AI37" s="454"/>
      <c r="AJ37" s="454"/>
      <c r="AK37" s="454"/>
      <c r="AL37" s="454"/>
      <c r="AM37" s="454"/>
      <c r="AN37" s="438"/>
      <c r="AO37" s="438"/>
      <c r="AP37" s="438"/>
      <c r="AQ37" s="438"/>
      <c r="AR37" s="438"/>
      <c r="AS37" s="438"/>
      <c r="AT37" s="454"/>
      <c r="AU37" s="733"/>
      <c r="AV37" s="454"/>
      <c r="AW37" s="454"/>
      <c r="AX37" s="454"/>
      <c r="AY37" s="438"/>
      <c r="AZ37" s="438"/>
      <c r="BA37" s="438"/>
      <c r="BB37" s="438"/>
      <c r="BC37" s="438"/>
      <c r="BD37" s="438"/>
      <c r="BE37" s="438"/>
      <c r="BF37" s="438"/>
      <c r="BG37" s="438"/>
      <c r="BH37" s="438"/>
      <c r="BI37" s="438"/>
      <c r="BJ37" s="553"/>
      <c r="BK37" s="553"/>
      <c r="BL37" s="553"/>
      <c r="BM37" s="428"/>
      <c r="BN37" s="381"/>
      <c r="BO37" s="381"/>
      <c r="BR37" s="381"/>
    </row>
    <row r="38" spans="1:70" ht="12.75" customHeight="1" x14ac:dyDescent="0.2">
      <c r="A38" s="160"/>
      <c r="B38" s="1228"/>
      <c r="C38" s="1522" t="s">
        <v>337</v>
      </c>
      <c r="D38" s="1523"/>
      <c r="E38" s="112"/>
      <c r="F38" s="114"/>
      <c r="G38" s="200"/>
      <c r="H38" s="200"/>
      <c r="I38" s="464"/>
      <c r="J38" s="200"/>
      <c r="K38" s="200"/>
      <c r="L38" s="200"/>
      <c r="M38" s="464"/>
      <c r="N38" s="200"/>
      <c r="O38" s="200"/>
      <c r="P38" s="200"/>
      <c r="Q38" s="464"/>
      <c r="R38" s="200"/>
      <c r="S38" s="200"/>
      <c r="T38" s="200"/>
      <c r="U38" s="464"/>
      <c r="V38" s="465"/>
      <c r="W38" s="466"/>
      <c r="X38" s="200"/>
      <c r="Y38" s="464"/>
      <c r="Z38" s="465"/>
      <c r="AA38" s="466"/>
      <c r="AB38" s="200"/>
      <c r="AC38" s="464"/>
      <c r="AE38" s="466"/>
      <c r="AF38" s="156"/>
      <c r="AG38" s="464"/>
      <c r="AH38" s="466"/>
      <c r="AJ38" s="200"/>
      <c r="AK38" s="464"/>
      <c r="AL38" s="466"/>
      <c r="AM38" s="466"/>
      <c r="AN38" s="466"/>
      <c r="AO38" s="466"/>
      <c r="AP38" s="467"/>
      <c r="AQ38" s="464"/>
      <c r="AR38" s="464"/>
      <c r="AS38" s="464"/>
      <c r="AT38" s="468"/>
      <c r="AU38" s="206" t="s">
        <v>338</v>
      </c>
      <c r="AV38" s="206"/>
      <c r="AW38" s="206" t="s">
        <v>327</v>
      </c>
      <c r="AX38" s="207"/>
      <c r="AY38" s="208"/>
      <c r="AZ38" s="209"/>
      <c r="BA38" s="209"/>
      <c r="BB38" s="209"/>
      <c r="BC38" s="209"/>
      <c r="BD38" s="209"/>
      <c r="BE38" s="209"/>
      <c r="BF38" s="209"/>
      <c r="BG38" s="209"/>
      <c r="BH38" s="734"/>
      <c r="BI38" s="735"/>
      <c r="BJ38" s="209"/>
      <c r="BK38" s="209"/>
      <c r="BL38" s="209"/>
      <c r="BM38" s="470"/>
      <c r="BN38" s="381"/>
      <c r="BO38" s="381"/>
      <c r="BR38" s="381"/>
    </row>
    <row r="39" spans="1:70" ht="12.75" customHeight="1" x14ac:dyDescent="0.2">
      <c r="A39" s="160" t="s">
        <v>2</v>
      </c>
      <c r="B39" s="161"/>
      <c r="C39" s="1524" t="s">
        <v>38</v>
      </c>
      <c r="D39" s="1525"/>
      <c r="E39" s="117"/>
      <c r="F39" s="118" t="s">
        <v>282</v>
      </c>
      <c r="G39" s="210" t="s">
        <v>281</v>
      </c>
      <c r="H39" s="210" t="s">
        <v>280</v>
      </c>
      <c r="I39" s="211" t="s">
        <v>278</v>
      </c>
      <c r="J39" s="210" t="s">
        <v>258</v>
      </c>
      <c r="K39" s="210" t="s">
        <v>259</v>
      </c>
      <c r="L39" s="210" t="s">
        <v>260</v>
      </c>
      <c r="M39" s="211" t="s">
        <v>261</v>
      </c>
      <c r="N39" s="210" t="s">
        <v>232</v>
      </c>
      <c r="O39" s="210" t="s">
        <v>231</v>
      </c>
      <c r="P39" s="210" t="s">
        <v>230</v>
      </c>
      <c r="Q39" s="211" t="s">
        <v>229</v>
      </c>
      <c r="R39" s="210" t="s">
        <v>206</v>
      </c>
      <c r="S39" s="210" t="s">
        <v>207</v>
      </c>
      <c r="T39" s="210" t="s">
        <v>208</v>
      </c>
      <c r="U39" s="211" t="s">
        <v>209</v>
      </c>
      <c r="V39" s="212" t="s">
        <v>154</v>
      </c>
      <c r="W39" s="210" t="s">
        <v>155</v>
      </c>
      <c r="X39" s="210" t="s">
        <v>156</v>
      </c>
      <c r="Y39" s="211" t="s">
        <v>153</v>
      </c>
      <c r="Z39" s="212" t="s">
        <v>130</v>
      </c>
      <c r="AA39" s="210" t="s">
        <v>131</v>
      </c>
      <c r="AB39" s="210" t="s">
        <v>132</v>
      </c>
      <c r="AC39" s="211" t="s">
        <v>133</v>
      </c>
      <c r="AD39" s="210" t="s">
        <v>112</v>
      </c>
      <c r="AE39" s="210" t="s">
        <v>111</v>
      </c>
      <c r="AF39" s="210" t="s">
        <v>110</v>
      </c>
      <c r="AG39" s="211" t="s">
        <v>109</v>
      </c>
      <c r="AH39" s="210" t="s">
        <v>80</v>
      </c>
      <c r="AI39" s="210" t="s">
        <v>81</v>
      </c>
      <c r="AJ39" s="210" t="s">
        <v>82</v>
      </c>
      <c r="AK39" s="211" t="s">
        <v>29</v>
      </c>
      <c r="AL39" s="210" t="s">
        <v>30</v>
      </c>
      <c r="AM39" s="210" t="s">
        <v>31</v>
      </c>
      <c r="AN39" s="210" t="s">
        <v>32</v>
      </c>
      <c r="AO39" s="210" t="s">
        <v>33</v>
      </c>
      <c r="AP39" s="213" t="s">
        <v>34</v>
      </c>
      <c r="AQ39" s="211" t="s">
        <v>35</v>
      </c>
      <c r="AR39" s="211" t="s">
        <v>36</v>
      </c>
      <c r="AS39" s="211" t="s">
        <v>37</v>
      </c>
      <c r="AT39" s="214"/>
      <c r="AU39" s="210" t="s">
        <v>282</v>
      </c>
      <c r="AV39" s="210" t="s">
        <v>258</v>
      </c>
      <c r="AW39" s="1537" t="s">
        <v>38</v>
      </c>
      <c r="AX39" s="1525"/>
      <c r="AY39" s="567"/>
      <c r="AZ39" s="212" t="s">
        <v>321</v>
      </c>
      <c r="BA39" s="212" t="s">
        <v>269</v>
      </c>
      <c r="BB39" s="212" t="s">
        <v>233</v>
      </c>
      <c r="BC39" s="212" t="s">
        <v>210</v>
      </c>
      <c r="BD39" s="212" t="s">
        <v>157</v>
      </c>
      <c r="BE39" s="212" t="s">
        <v>114</v>
      </c>
      <c r="BF39" s="212" t="s">
        <v>113</v>
      </c>
      <c r="BG39" s="212" t="s">
        <v>42</v>
      </c>
      <c r="BH39" s="212" t="s">
        <v>39</v>
      </c>
      <c r="BI39" s="213" t="s">
        <v>40</v>
      </c>
      <c r="BJ39" s="213" t="s">
        <v>116</v>
      </c>
      <c r="BK39" s="213" t="s">
        <v>117</v>
      </c>
      <c r="BL39" s="213" t="s">
        <v>118</v>
      </c>
      <c r="BM39" s="470"/>
      <c r="BN39" s="381"/>
      <c r="BO39" s="381"/>
      <c r="BR39" s="381"/>
    </row>
    <row r="40" spans="1:70" ht="12.75" customHeight="1" x14ac:dyDescent="0.2">
      <c r="A40" s="453"/>
      <c r="B40" s="454" t="s">
        <v>4</v>
      </c>
      <c r="C40" s="639">
        <v>-2436</v>
      </c>
      <c r="D40" s="256">
        <v>-0.56193771626297573</v>
      </c>
      <c r="E40" s="389"/>
      <c r="F40" s="398">
        <v>1899</v>
      </c>
      <c r="G40" s="498">
        <v>-964</v>
      </c>
      <c r="H40" s="498">
        <v>3897</v>
      </c>
      <c r="I40" s="500">
        <v>4136</v>
      </c>
      <c r="J40" s="498">
        <v>4335</v>
      </c>
      <c r="K40" s="498">
        <v>4373</v>
      </c>
      <c r="L40" s="498">
        <v>4233</v>
      </c>
      <c r="M40" s="500">
        <v>3827</v>
      </c>
      <c r="N40" s="484">
        <v>1853</v>
      </c>
      <c r="O40" s="484">
        <v>4988</v>
      </c>
      <c r="P40" s="498">
        <v>6372</v>
      </c>
      <c r="Q40" s="500">
        <v>2205</v>
      </c>
      <c r="R40" s="498">
        <v>5045</v>
      </c>
      <c r="S40" s="498">
        <v>4535</v>
      </c>
      <c r="T40" s="498">
        <v>10003</v>
      </c>
      <c r="U40" s="500">
        <v>4894</v>
      </c>
      <c r="V40" s="498">
        <v>10101</v>
      </c>
      <c r="W40" s="498">
        <v>9737</v>
      </c>
      <c r="X40" s="498">
        <v>2636</v>
      </c>
      <c r="Y40" s="500">
        <v>7623</v>
      </c>
      <c r="Z40" s="498">
        <v>11120</v>
      </c>
      <c r="AA40" s="498">
        <v>8477</v>
      </c>
      <c r="AB40" s="498">
        <v>7783</v>
      </c>
      <c r="AC40" s="500">
        <v>4558</v>
      </c>
      <c r="AD40" s="498">
        <v>4647</v>
      </c>
      <c r="AE40" s="498">
        <v>5374</v>
      </c>
      <c r="AF40" s="500">
        <v>5131</v>
      </c>
      <c r="AG40" s="500">
        <v>11781</v>
      </c>
      <c r="AH40" s="745">
        <v>4769</v>
      </c>
      <c r="AI40" s="498">
        <v>4406</v>
      </c>
      <c r="AJ40" s="498">
        <v>8649</v>
      </c>
      <c r="AK40" s="500">
        <v>10062</v>
      </c>
      <c r="AL40" s="696">
        <v>11018</v>
      </c>
      <c r="AM40" s="696">
        <v>12605</v>
      </c>
      <c r="AN40" s="696">
        <v>12383</v>
      </c>
      <c r="AO40" s="710">
        <v>14764</v>
      </c>
      <c r="AP40" s="680">
        <v>10416</v>
      </c>
      <c r="AQ40" s="710">
        <v>8055</v>
      </c>
      <c r="AR40" s="710">
        <v>7372</v>
      </c>
      <c r="AS40" s="710">
        <v>8735</v>
      </c>
      <c r="AT40" s="501"/>
      <c r="AU40" s="451">
        <v>8968</v>
      </c>
      <c r="AV40" s="451">
        <v>16768</v>
      </c>
      <c r="AW40" s="572">
        <v>-7800</v>
      </c>
      <c r="AX40" s="573">
        <v>-0.46517175572519082</v>
      </c>
      <c r="AY40" s="438"/>
      <c r="AZ40" s="712">
        <v>8968</v>
      </c>
      <c r="BA40" s="483">
        <v>16768</v>
      </c>
      <c r="BB40" s="483">
        <v>15418</v>
      </c>
      <c r="BC40" s="483">
        <v>24477</v>
      </c>
      <c r="BD40" s="483">
        <v>30097</v>
      </c>
      <c r="BE40" s="501">
        <v>31938</v>
      </c>
      <c r="BF40" s="501">
        <v>26933</v>
      </c>
      <c r="BG40" s="501">
        <v>27886</v>
      </c>
      <c r="BH40" s="655">
        <v>50770</v>
      </c>
      <c r="BI40" s="655">
        <v>34578</v>
      </c>
      <c r="BJ40" s="1254">
        <v>24555</v>
      </c>
      <c r="BK40" s="1254">
        <v>14948</v>
      </c>
      <c r="BL40" s="1254">
        <v>14416</v>
      </c>
      <c r="BM40" s="428"/>
      <c r="BN40" s="381"/>
      <c r="BO40" s="381"/>
      <c r="BR40" s="381"/>
    </row>
    <row r="41" spans="1:70" ht="12.75" customHeight="1" x14ac:dyDescent="0.2">
      <c r="A41" s="438"/>
      <c r="B41" s="454" t="s">
        <v>79</v>
      </c>
      <c r="C41" s="455">
        <v>227</v>
      </c>
      <c r="D41" s="576">
        <v>1.4304619068624362E-2</v>
      </c>
      <c r="E41" s="141"/>
      <c r="F41" s="411">
        <v>16096</v>
      </c>
      <c r="G41" s="526">
        <v>16151</v>
      </c>
      <c r="H41" s="526">
        <v>13258</v>
      </c>
      <c r="I41" s="500">
        <v>14650</v>
      </c>
      <c r="J41" s="526">
        <v>15869</v>
      </c>
      <c r="K41" s="526">
        <v>11773</v>
      </c>
      <c r="L41" s="526">
        <v>14577</v>
      </c>
      <c r="M41" s="500">
        <v>13595</v>
      </c>
      <c r="N41" s="514">
        <v>14301</v>
      </c>
      <c r="O41" s="514">
        <v>14113</v>
      </c>
      <c r="P41" s="526">
        <v>10859</v>
      </c>
      <c r="Q41" s="500">
        <v>11815</v>
      </c>
      <c r="R41" s="526">
        <v>17861</v>
      </c>
      <c r="S41" s="526">
        <v>16806</v>
      </c>
      <c r="T41" s="526">
        <v>12159</v>
      </c>
      <c r="U41" s="500">
        <v>13912</v>
      </c>
      <c r="V41" s="526">
        <v>20078</v>
      </c>
      <c r="W41" s="526">
        <v>17418</v>
      </c>
      <c r="X41" s="526">
        <v>15544</v>
      </c>
      <c r="Y41" s="500">
        <v>19546</v>
      </c>
      <c r="Z41" s="526">
        <v>26472</v>
      </c>
      <c r="AA41" s="526">
        <v>22610</v>
      </c>
      <c r="AB41" s="526">
        <v>18461</v>
      </c>
      <c r="AC41" s="500">
        <v>18221</v>
      </c>
      <c r="AD41" s="526">
        <v>19487</v>
      </c>
      <c r="AE41" s="526">
        <v>20730</v>
      </c>
      <c r="AF41" s="497">
        <v>16652</v>
      </c>
      <c r="AG41" s="500">
        <v>17168</v>
      </c>
      <c r="AH41" s="526">
        <v>16684</v>
      </c>
      <c r="AI41" s="526">
        <v>15548</v>
      </c>
      <c r="AJ41" s="526">
        <v>16744</v>
      </c>
      <c r="AK41" s="500">
        <v>19476</v>
      </c>
      <c r="AL41" s="451">
        <v>14771</v>
      </c>
      <c r="AM41" s="451">
        <v>20337</v>
      </c>
      <c r="AN41" s="451">
        <v>18321</v>
      </c>
      <c r="AO41" s="697">
        <v>23723</v>
      </c>
      <c r="AP41" s="701">
        <v>20053</v>
      </c>
      <c r="AQ41" s="697">
        <v>19182</v>
      </c>
      <c r="AR41" s="697">
        <v>18732</v>
      </c>
      <c r="AS41" s="697">
        <v>20213</v>
      </c>
      <c r="AT41" s="501"/>
      <c r="AU41" s="451">
        <v>60155</v>
      </c>
      <c r="AV41" s="451">
        <v>55814</v>
      </c>
      <c r="AW41" s="226">
        <v>4341</v>
      </c>
      <c r="AX41" s="576">
        <v>7.7776185186512345E-2</v>
      </c>
      <c r="AY41" s="438"/>
      <c r="AZ41" s="655">
        <v>60155</v>
      </c>
      <c r="BA41" s="483">
        <v>55814</v>
      </c>
      <c r="BB41" s="483">
        <v>51088</v>
      </c>
      <c r="BC41" s="483">
        <v>60738</v>
      </c>
      <c r="BD41" s="483">
        <v>72586</v>
      </c>
      <c r="BE41" s="501">
        <v>85764</v>
      </c>
      <c r="BF41" s="501">
        <v>74037</v>
      </c>
      <c r="BG41" s="501">
        <v>68452</v>
      </c>
      <c r="BH41" s="655">
        <v>77152</v>
      </c>
      <c r="BI41" s="655">
        <v>78180</v>
      </c>
      <c r="BJ41" s="254">
        <v>68726</v>
      </c>
      <c r="BK41" s="254">
        <v>58783</v>
      </c>
      <c r="BL41" s="254">
        <v>66472</v>
      </c>
      <c r="BM41" s="428"/>
      <c r="BN41" s="381"/>
      <c r="BO41" s="381"/>
      <c r="BR41" s="381"/>
    </row>
    <row r="42" spans="1:70" ht="24" x14ac:dyDescent="0.2">
      <c r="A42" s="438"/>
      <c r="B42" s="630" t="s">
        <v>137</v>
      </c>
      <c r="C42" s="455">
        <v>-2663</v>
      </c>
      <c r="D42" s="576">
        <v>-0.23088260794173748</v>
      </c>
      <c r="E42" s="141"/>
      <c r="F42" s="411">
        <v>-14197</v>
      </c>
      <c r="G42" s="526">
        <v>-17115</v>
      </c>
      <c r="H42" s="526">
        <v>-9361</v>
      </c>
      <c r="I42" s="500">
        <v>-10514</v>
      </c>
      <c r="J42" s="526">
        <v>-11534</v>
      </c>
      <c r="K42" s="526">
        <v>-7400</v>
      </c>
      <c r="L42" s="526">
        <v>-10344</v>
      </c>
      <c r="M42" s="500">
        <v>-9768</v>
      </c>
      <c r="N42" s="526">
        <v>-12448</v>
      </c>
      <c r="O42" s="526">
        <v>-9125</v>
      </c>
      <c r="P42" s="526">
        <v>-4487</v>
      </c>
      <c r="Q42" s="500">
        <v>-9610</v>
      </c>
      <c r="R42" s="526">
        <v>-12816</v>
      </c>
      <c r="S42" s="526">
        <v>-12271</v>
      </c>
      <c r="T42" s="526">
        <v>-2156</v>
      </c>
      <c r="U42" s="500">
        <v>-9018</v>
      </c>
      <c r="V42" s="526">
        <v>-9977</v>
      </c>
      <c r="W42" s="526">
        <v>-7681</v>
      </c>
      <c r="X42" s="526">
        <v>-12908</v>
      </c>
      <c r="Y42" s="500">
        <v>-11923</v>
      </c>
      <c r="Z42" s="526">
        <v>-15352</v>
      </c>
      <c r="AA42" s="526">
        <v>-14133</v>
      </c>
      <c r="AB42" s="526">
        <v>-10678</v>
      </c>
      <c r="AC42" s="500">
        <v>-13663</v>
      </c>
      <c r="AD42" s="526">
        <v>-14840</v>
      </c>
      <c r="AE42" s="526">
        <v>-15356</v>
      </c>
      <c r="AF42" s="497">
        <v>-11521</v>
      </c>
      <c r="AG42" s="500">
        <v>-5387</v>
      </c>
      <c r="AH42" s="526">
        <v>-11915</v>
      </c>
      <c r="AI42" s="526">
        <v>-11142</v>
      </c>
      <c r="AJ42" s="526">
        <v>-8095</v>
      </c>
      <c r="AK42" s="500">
        <v>-9414</v>
      </c>
      <c r="AL42" s="451">
        <v>-3753</v>
      </c>
      <c r="AM42" s="451">
        <v>-7732</v>
      </c>
      <c r="AN42" s="451">
        <v>-5938</v>
      </c>
      <c r="AO42" s="697">
        <v>-8959</v>
      </c>
      <c r="AP42" s="701">
        <v>-9637</v>
      </c>
      <c r="AQ42" s="697">
        <v>-11127</v>
      </c>
      <c r="AR42" s="697">
        <v>-11360</v>
      </c>
      <c r="AS42" s="697">
        <v>-11478</v>
      </c>
      <c r="AT42" s="501"/>
      <c r="AU42" s="526">
        <v>-51187</v>
      </c>
      <c r="AV42" s="526">
        <v>-39046</v>
      </c>
      <c r="AW42" s="226">
        <v>-12141</v>
      </c>
      <c r="AX42" s="576">
        <v>-0.31094094145367002</v>
      </c>
      <c r="AY42" s="438"/>
      <c r="AZ42" s="518">
        <v>-51187</v>
      </c>
      <c r="BA42" s="483">
        <v>-39046</v>
      </c>
      <c r="BB42" s="483">
        <v>-35670</v>
      </c>
      <c r="BC42" s="483">
        <v>-36261</v>
      </c>
      <c r="BD42" s="483">
        <v>-42489</v>
      </c>
      <c r="BE42" s="501">
        <v>-53826</v>
      </c>
      <c r="BF42" s="501">
        <v>-47104</v>
      </c>
      <c r="BG42" s="501">
        <v>-40566</v>
      </c>
      <c r="BH42" s="655">
        <v>-26382</v>
      </c>
      <c r="BI42" s="655">
        <v>-43602</v>
      </c>
      <c r="BJ42" s="254">
        <v>-44171</v>
      </c>
      <c r="BK42" s="254">
        <v>-43835</v>
      </c>
      <c r="BL42" s="254">
        <v>-52056</v>
      </c>
      <c r="BM42" s="428"/>
      <c r="BN42" s="381"/>
      <c r="BO42" s="381"/>
      <c r="BR42" s="381"/>
    </row>
    <row r="43" spans="1:70" x14ac:dyDescent="0.2">
      <c r="A43" s="438"/>
      <c r="B43" s="630" t="s">
        <v>245</v>
      </c>
      <c r="C43" s="457">
        <v>-555</v>
      </c>
      <c r="D43" s="588">
        <v>-0.19639065817409768</v>
      </c>
      <c r="E43" s="141"/>
      <c r="F43" s="402">
        <v>-3381</v>
      </c>
      <c r="G43" s="506">
        <v>-7983</v>
      </c>
      <c r="H43" s="506">
        <v>524</v>
      </c>
      <c r="I43" s="740">
        <v>-1406</v>
      </c>
      <c r="J43" s="506">
        <v>-2826</v>
      </c>
      <c r="K43" s="506">
        <v>27</v>
      </c>
      <c r="L43" s="506">
        <v>-977</v>
      </c>
      <c r="M43" s="740">
        <v>-1677</v>
      </c>
      <c r="N43" s="583">
        <v>-3569</v>
      </c>
      <c r="O43" s="583">
        <v>-387</v>
      </c>
      <c r="P43" s="506">
        <v>2408</v>
      </c>
      <c r="Q43" s="740" t="e">
        <v>#REF!</v>
      </c>
      <c r="R43" s="583" t="e">
        <v>#REF!</v>
      </c>
      <c r="S43" s="583" t="e">
        <v>#REF!</v>
      </c>
      <c r="T43" s="583" t="e">
        <v>#REF!</v>
      </c>
      <c r="U43" s="740" t="e">
        <v>#REF!</v>
      </c>
      <c r="V43" s="583" t="e">
        <v>#REF!</v>
      </c>
      <c r="W43" s="583" t="e">
        <v>#REF!</v>
      </c>
      <c r="X43" s="583" t="e">
        <v>#REF!</v>
      </c>
      <c r="Y43" s="740" t="e">
        <v>#REF!</v>
      </c>
      <c r="Z43" s="583" t="e">
        <v>#REF!</v>
      </c>
      <c r="AA43" s="583" t="e">
        <v>#REF!</v>
      </c>
      <c r="AB43" s="583"/>
      <c r="AC43" s="740"/>
      <c r="AD43" s="583"/>
      <c r="AE43" s="583"/>
      <c r="AF43" s="505"/>
      <c r="AG43" s="740"/>
      <c r="AH43" s="583"/>
      <c r="AI43" s="583"/>
      <c r="AJ43" s="583"/>
      <c r="AK43" s="740"/>
      <c r="AL43" s="504"/>
      <c r="AM43" s="504"/>
      <c r="AN43" s="504"/>
      <c r="AO43" s="714"/>
      <c r="AP43" s="759"/>
      <c r="AQ43" s="714"/>
      <c r="AR43" s="714"/>
      <c r="AS43" s="714"/>
      <c r="AT43" s="501"/>
      <c r="AU43" s="583">
        <v>-12246</v>
      </c>
      <c r="AV43" s="583">
        <v>-5453</v>
      </c>
      <c r="AW43" s="587">
        <v>-6793</v>
      </c>
      <c r="AX43" s="588">
        <v>-1.2457362919493857</v>
      </c>
      <c r="AY43" s="438"/>
      <c r="AZ43" s="532">
        <v>-12246</v>
      </c>
      <c r="BA43" s="760">
        <v>-5453</v>
      </c>
      <c r="BB43" s="760">
        <v>-2414</v>
      </c>
      <c r="BC43" s="743">
        <v>9536</v>
      </c>
      <c r="BD43" s="743">
        <v>5115</v>
      </c>
      <c r="BE43" s="760">
        <v>-6319</v>
      </c>
      <c r="BF43" s="760" t="e">
        <f>+BF42-#REF!-#REF!</f>
        <v>#REF!</v>
      </c>
      <c r="BG43" s="760">
        <f>+BG42</f>
        <v>-40566</v>
      </c>
      <c r="BH43" s="659">
        <f>+BH42</f>
        <v>-26382</v>
      </c>
      <c r="BI43" s="659"/>
      <c r="BJ43" s="533"/>
      <c r="BK43" s="533"/>
      <c r="BL43" s="533"/>
      <c r="BM43" s="428"/>
      <c r="BN43" s="381"/>
      <c r="BO43" s="381"/>
      <c r="BR43" s="381"/>
    </row>
    <row r="44" spans="1:70" x14ac:dyDescent="0.2">
      <c r="A44" s="438"/>
      <c r="B44" s="630"/>
      <c r="C44" s="226"/>
      <c r="D44" s="175"/>
      <c r="E44" s="138"/>
      <c r="F44" s="408"/>
      <c r="G44" s="514"/>
      <c r="H44" s="514"/>
      <c r="I44" s="484"/>
      <c r="J44" s="514"/>
      <c r="K44" s="514"/>
      <c r="L44" s="514"/>
      <c r="M44" s="484"/>
      <c r="N44" s="514"/>
      <c r="O44" s="514"/>
      <c r="P44" s="514"/>
      <c r="Q44" s="484"/>
      <c r="R44" s="514"/>
      <c r="S44" s="514"/>
      <c r="T44" s="514"/>
      <c r="U44" s="484"/>
      <c r="V44" s="514"/>
      <c r="W44" s="514"/>
      <c r="X44" s="514"/>
      <c r="Y44" s="484"/>
      <c r="Z44" s="514"/>
      <c r="AA44" s="514"/>
      <c r="AB44" s="514"/>
      <c r="AC44" s="484"/>
      <c r="AD44" s="514"/>
      <c r="AE44" s="514"/>
      <c r="AF44" s="514"/>
      <c r="AG44" s="484"/>
      <c r="AH44" s="514"/>
      <c r="AI44" s="514"/>
      <c r="AJ44" s="514"/>
      <c r="AK44" s="484"/>
      <c r="AL44" s="686"/>
      <c r="AM44" s="686"/>
      <c r="AN44" s="686"/>
      <c r="AO44" s="686"/>
      <c r="AP44" s="686"/>
      <c r="AQ44" s="686"/>
      <c r="AR44" s="686"/>
      <c r="AS44" s="686"/>
      <c r="AT44" s="454"/>
      <c r="AU44" s="454"/>
      <c r="AV44" s="454"/>
      <c r="AW44" s="226"/>
      <c r="AX44" s="1370"/>
      <c r="AY44" s="438"/>
      <c r="AZ44" s="484"/>
      <c r="BA44" s="484"/>
      <c r="BB44" s="484"/>
      <c r="BC44" s="484"/>
      <c r="BD44" s="484"/>
      <c r="BE44" s="484"/>
      <c r="BF44" s="484"/>
      <c r="BG44" s="484"/>
      <c r="BH44" s="686"/>
      <c r="BI44" s="686"/>
      <c r="BJ44" s="225"/>
      <c r="BK44" s="225"/>
      <c r="BL44" s="225"/>
      <c r="BM44" s="428"/>
      <c r="BN44" s="381"/>
      <c r="BO44" s="381"/>
      <c r="BR44" s="381"/>
    </row>
    <row r="45" spans="1:70" x14ac:dyDescent="0.2">
      <c r="A45" s="161" t="s">
        <v>265</v>
      </c>
      <c r="B45" s="630"/>
      <c r="C45" s="226"/>
      <c r="D45" s="175"/>
      <c r="E45" s="138"/>
      <c r="F45" s="408"/>
      <c r="G45" s="514"/>
      <c r="H45" s="514"/>
      <c r="I45" s="484"/>
      <c r="J45" s="514"/>
      <c r="K45" s="514"/>
      <c r="L45" s="514"/>
      <c r="M45" s="484"/>
      <c r="N45" s="514"/>
      <c r="O45" s="514"/>
      <c r="P45" s="514"/>
      <c r="Q45" s="484"/>
      <c r="R45" s="514"/>
      <c r="S45" s="514"/>
      <c r="T45" s="514"/>
      <c r="U45" s="484"/>
      <c r="V45" s="514"/>
      <c r="W45" s="514"/>
      <c r="X45" s="514"/>
      <c r="Y45" s="484"/>
      <c r="Z45" s="514"/>
      <c r="AA45" s="514"/>
      <c r="AB45" s="514"/>
      <c r="AC45" s="484"/>
      <c r="AD45" s="514"/>
      <c r="AE45" s="514"/>
      <c r="AF45" s="514"/>
      <c r="AG45" s="484"/>
      <c r="AH45" s="514"/>
      <c r="AI45" s="514"/>
      <c r="AJ45" s="514"/>
      <c r="AK45" s="484"/>
      <c r="AL45" s="686"/>
      <c r="AM45" s="686"/>
      <c r="AN45" s="686"/>
      <c r="AO45" s="686"/>
      <c r="AP45" s="686"/>
      <c r="AQ45" s="686"/>
      <c r="AR45" s="686"/>
      <c r="AS45" s="686"/>
      <c r="AT45" s="454"/>
      <c r="AU45" s="454"/>
      <c r="AV45" s="454"/>
      <c r="AW45" s="226"/>
      <c r="AX45" s="1370"/>
      <c r="AY45" s="438"/>
      <c r="AZ45" s="484"/>
      <c r="BA45" s="484"/>
      <c r="BB45" s="484"/>
      <c r="BC45" s="484"/>
      <c r="BD45" s="484"/>
      <c r="BE45" s="484"/>
      <c r="BF45" s="484"/>
      <c r="BG45" s="484"/>
      <c r="BH45" s="686"/>
      <c r="BI45" s="686"/>
      <c r="BJ45" s="225"/>
      <c r="BK45" s="225"/>
      <c r="BL45" s="225"/>
      <c r="BM45" s="428"/>
      <c r="BN45" s="381"/>
      <c r="BO45" s="381"/>
      <c r="BR45" s="381"/>
    </row>
    <row r="46" spans="1:70" x14ac:dyDescent="0.2">
      <c r="A46" s="189" t="s">
        <v>28</v>
      </c>
      <c r="B46" s="428"/>
      <c r="C46" s="428"/>
      <c r="D46" s="428"/>
      <c r="F46" s="124"/>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N46" s="381"/>
      <c r="BO46" s="381"/>
    </row>
    <row r="47" spans="1:70" x14ac:dyDescent="0.2">
      <c r="A47" s="156"/>
      <c r="I47" s="427"/>
      <c r="M47" s="427"/>
      <c r="Q47" s="427"/>
      <c r="U47" s="427"/>
      <c r="Y47" s="427"/>
      <c r="AC47" s="427"/>
      <c r="AG47" s="427"/>
      <c r="AS47" s="225"/>
      <c r="AU47" s="428"/>
      <c r="AV47" s="428"/>
      <c r="BH47" s="225"/>
      <c r="BI47" s="225"/>
      <c r="BN47" s="381"/>
      <c r="BO47" s="381"/>
    </row>
    <row r="48" spans="1:70" x14ac:dyDescent="0.2">
      <c r="A48" s="161" t="s">
        <v>219</v>
      </c>
      <c r="I48" s="427"/>
      <c r="M48" s="427"/>
      <c r="Q48" s="427"/>
      <c r="U48" s="427"/>
      <c r="Y48" s="427"/>
      <c r="AC48" s="427"/>
      <c r="AG48" s="427"/>
      <c r="AS48" s="225"/>
      <c r="AU48" s="428"/>
      <c r="AV48" s="428"/>
      <c r="BH48" s="225"/>
      <c r="BI48" s="225"/>
      <c r="BN48" s="381"/>
      <c r="BO48" s="381"/>
    </row>
    <row r="49" spans="9:61" x14ac:dyDescent="0.2">
      <c r="I49" s="427"/>
      <c r="M49" s="427"/>
      <c r="Q49" s="427"/>
      <c r="U49" s="427"/>
      <c r="Y49" s="427"/>
      <c r="AC49" s="427"/>
      <c r="AG49" s="427"/>
      <c r="AS49" s="225"/>
      <c r="AU49" s="428"/>
      <c r="AV49" s="428"/>
      <c r="AZ49" s="595"/>
      <c r="BA49" s="595"/>
      <c r="BH49" s="225"/>
      <c r="BI49" s="225"/>
    </row>
    <row r="50" spans="9:61" x14ac:dyDescent="0.2">
      <c r="I50" s="427"/>
      <c r="M50" s="427"/>
      <c r="Q50" s="427"/>
      <c r="U50" s="427"/>
      <c r="Y50" s="427"/>
      <c r="AC50" s="427"/>
      <c r="AG50" s="427"/>
      <c r="AS50" s="225"/>
      <c r="AU50" s="428"/>
      <c r="AV50" s="428"/>
      <c r="BH50" s="156"/>
      <c r="BI50" s="156"/>
    </row>
    <row r="51" spans="9:61" x14ac:dyDescent="0.2">
      <c r="I51" s="427"/>
      <c r="M51" s="427"/>
      <c r="Q51" s="427"/>
      <c r="U51" s="427"/>
      <c r="Y51" s="427"/>
      <c r="AC51" s="427"/>
      <c r="AG51" s="427"/>
      <c r="AS51" s="175"/>
      <c r="AU51" s="428"/>
      <c r="AV51" s="428"/>
      <c r="BH51" s="241"/>
      <c r="BI51" s="241"/>
    </row>
    <row r="52" spans="9:61" x14ac:dyDescent="0.2">
      <c r="I52" s="378"/>
      <c r="M52" s="378"/>
      <c r="Q52" s="378"/>
      <c r="U52" s="378"/>
      <c r="Y52" s="378"/>
      <c r="AC52" s="378"/>
      <c r="AG52" s="378"/>
      <c r="AK52" s="378"/>
      <c r="AS52" s="378"/>
      <c r="AU52" s="428"/>
      <c r="AV52" s="428"/>
      <c r="BH52" s="156"/>
      <c r="BI52" s="156"/>
    </row>
    <row r="53" spans="9:61" x14ac:dyDescent="0.2">
      <c r="I53" s="156"/>
      <c r="M53" s="156"/>
      <c r="Q53" s="156"/>
      <c r="U53" s="156"/>
      <c r="Y53" s="156"/>
      <c r="AC53" s="156"/>
      <c r="AG53" s="156"/>
      <c r="AK53" s="156"/>
      <c r="AS53" s="597"/>
      <c r="AU53" s="428"/>
      <c r="AV53" s="428"/>
      <c r="BH53" s="156"/>
      <c r="BI53" s="156"/>
    </row>
    <row r="54" spans="9:61" x14ac:dyDescent="0.2">
      <c r="I54" s="156"/>
      <c r="M54" s="156"/>
      <c r="Q54" s="156"/>
      <c r="U54" s="156"/>
      <c r="Y54" s="156"/>
      <c r="AC54" s="156"/>
      <c r="AG54" s="156"/>
      <c r="AK54" s="156"/>
      <c r="AL54" s="156"/>
      <c r="AO54" s="156"/>
      <c r="AQ54" s="156"/>
      <c r="AR54" s="156"/>
      <c r="AS54" s="156"/>
      <c r="AU54" s="428"/>
      <c r="AV54" s="428"/>
      <c r="BH54" s="234"/>
      <c r="BI54" s="234"/>
    </row>
    <row r="55" spans="9:61" x14ac:dyDescent="0.2">
      <c r="I55" s="241"/>
      <c r="M55" s="241"/>
      <c r="Q55" s="241"/>
      <c r="U55" s="241"/>
      <c r="Y55" s="241"/>
      <c r="AC55" s="241"/>
      <c r="AG55" s="241"/>
      <c r="AK55" s="241"/>
      <c r="AL55" s="379"/>
      <c r="AM55" s="241"/>
      <c r="AN55" s="241"/>
      <c r="AO55" s="241"/>
      <c r="AP55" s="359"/>
      <c r="AQ55" s="359"/>
      <c r="AR55" s="297"/>
      <c r="AS55" s="189"/>
      <c r="AU55" s="428"/>
      <c r="AV55" s="428"/>
      <c r="BH55" s="234"/>
      <c r="BI55" s="234"/>
    </row>
    <row r="56" spans="9:61" x14ac:dyDescent="0.2">
      <c r="I56" s="241"/>
      <c r="M56" s="241"/>
      <c r="Q56" s="241"/>
      <c r="U56" s="241"/>
      <c r="Y56" s="241"/>
      <c r="AC56" s="241"/>
      <c r="AG56" s="241"/>
      <c r="AK56" s="241"/>
      <c r="AL56" s="241"/>
      <c r="AM56" s="241"/>
      <c r="AN56" s="241"/>
      <c r="AO56" s="241"/>
      <c r="AP56" s="292"/>
      <c r="AQ56" s="241"/>
      <c r="AR56" s="241"/>
      <c r="AS56" s="241"/>
      <c r="AU56" s="428"/>
      <c r="AV56" s="428"/>
      <c r="BH56" s="316"/>
      <c r="BI56" s="316"/>
    </row>
    <row r="57" spans="9:61" x14ac:dyDescent="0.2">
      <c r="I57" s="175"/>
      <c r="M57" s="175"/>
      <c r="Q57" s="175"/>
      <c r="U57" s="175"/>
      <c r="Y57" s="175"/>
      <c r="AC57" s="175"/>
      <c r="AG57" s="175"/>
      <c r="AK57" s="175"/>
      <c r="AL57" s="313"/>
      <c r="AM57" s="257"/>
      <c r="AN57" s="257"/>
      <c r="AO57" s="257"/>
      <c r="AP57" s="313"/>
      <c r="AQ57" s="257"/>
      <c r="AR57" s="257"/>
      <c r="AS57" s="222"/>
      <c r="AU57" s="428"/>
      <c r="AV57" s="428"/>
      <c r="BH57" s="221"/>
      <c r="BI57" s="221"/>
    </row>
    <row r="58" spans="9:61" x14ac:dyDescent="0.2">
      <c r="I58" s="175"/>
      <c r="M58" s="175"/>
      <c r="Q58" s="175"/>
      <c r="U58" s="175"/>
      <c r="Y58" s="175"/>
      <c r="AC58" s="175"/>
      <c r="AG58" s="175"/>
      <c r="AK58" s="175"/>
      <c r="AL58" s="257"/>
      <c r="AM58" s="257"/>
      <c r="AN58" s="257"/>
      <c r="AO58" s="257"/>
      <c r="AP58" s="257"/>
      <c r="AQ58" s="257"/>
      <c r="AR58" s="257"/>
      <c r="AS58" s="222"/>
      <c r="AU58" s="428"/>
      <c r="AV58" s="428"/>
      <c r="BH58" s="257"/>
      <c r="BI58" s="257"/>
    </row>
    <row r="59" spans="9:61" x14ac:dyDescent="0.2">
      <c r="I59" s="175"/>
      <c r="M59" s="175"/>
      <c r="Q59" s="175"/>
      <c r="U59" s="175"/>
      <c r="Y59" s="175"/>
      <c r="AC59" s="175"/>
      <c r="AG59" s="175"/>
      <c r="AK59" s="175"/>
      <c r="AL59" s="257"/>
      <c r="AM59" s="257"/>
      <c r="AN59" s="257"/>
      <c r="AO59" s="257"/>
      <c r="AP59" s="257"/>
      <c r="AQ59" s="257"/>
      <c r="AR59" s="257"/>
      <c r="AS59" s="167"/>
      <c r="AU59" s="428"/>
      <c r="AV59" s="428"/>
      <c r="BH59" s="257"/>
      <c r="BI59" s="257"/>
    </row>
    <row r="60" spans="9:61" x14ac:dyDescent="0.2">
      <c r="I60" s="257"/>
      <c r="M60" s="257"/>
      <c r="Q60" s="257"/>
      <c r="U60" s="257"/>
      <c r="Y60" s="257"/>
      <c r="AC60" s="257"/>
      <c r="AG60" s="257"/>
      <c r="AK60" s="257"/>
      <c r="AL60" s="257"/>
      <c r="AM60" s="257"/>
      <c r="AN60" s="257"/>
      <c r="AO60" s="257"/>
      <c r="AP60" s="257"/>
      <c r="AQ60" s="257"/>
      <c r="AR60" s="257"/>
      <c r="AS60" s="257"/>
      <c r="AU60" s="428"/>
      <c r="AV60" s="428"/>
      <c r="BH60" s="320"/>
      <c r="BI60" s="320"/>
    </row>
    <row r="61" spans="9:61" x14ac:dyDescent="0.2">
      <c r="I61" s="320"/>
      <c r="M61" s="320"/>
      <c r="Q61" s="320"/>
      <c r="U61" s="320"/>
      <c r="Y61" s="320"/>
      <c r="AC61" s="320"/>
      <c r="AG61" s="320"/>
      <c r="AK61" s="320"/>
      <c r="AL61" s="320"/>
      <c r="AM61" s="320"/>
      <c r="AN61" s="320"/>
      <c r="AO61" s="320"/>
      <c r="AP61" s="320"/>
      <c r="AQ61" s="320"/>
      <c r="AR61" s="320"/>
      <c r="AS61" s="320"/>
      <c r="AU61" s="428"/>
      <c r="AV61" s="428"/>
      <c r="BH61" s="320"/>
      <c r="BI61" s="320"/>
    </row>
    <row r="62" spans="9:61" x14ac:dyDescent="0.2">
      <c r="I62" s="320"/>
      <c r="M62" s="320"/>
      <c r="Q62" s="320"/>
      <c r="U62" s="320"/>
      <c r="Y62" s="320"/>
      <c r="AC62" s="320"/>
      <c r="AG62" s="320"/>
      <c r="AK62" s="320"/>
      <c r="AL62" s="320"/>
      <c r="AM62" s="320"/>
      <c r="AN62" s="320"/>
      <c r="AO62" s="320"/>
      <c r="AP62" s="320"/>
      <c r="AQ62" s="320"/>
      <c r="AR62" s="320"/>
      <c r="AS62" s="320"/>
      <c r="AU62" s="428"/>
      <c r="AV62" s="428"/>
      <c r="BH62" s="428"/>
      <c r="BI62" s="428"/>
    </row>
    <row r="63" spans="9:61" x14ac:dyDescent="0.2">
      <c r="AK63" s="428"/>
      <c r="AL63" s="428"/>
      <c r="AM63" s="428"/>
      <c r="AN63" s="428"/>
      <c r="AO63" s="428"/>
      <c r="AP63" s="428"/>
      <c r="AQ63" s="428"/>
      <c r="AR63" s="428"/>
      <c r="AS63" s="428"/>
      <c r="AU63" s="428"/>
      <c r="AV63" s="428"/>
      <c r="BH63" s="428"/>
      <c r="BI63" s="428"/>
    </row>
    <row r="64" spans="9:61" x14ac:dyDescent="0.2">
      <c r="AK64" s="428"/>
      <c r="AL64" s="428"/>
      <c r="AM64" s="428"/>
      <c r="AN64" s="428"/>
      <c r="AO64" s="428"/>
      <c r="AP64" s="428"/>
      <c r="AQ64" s="428"/>
      <c r="AR64" s="428"/>
      <c r="AS64" s="428"/>
      <c r="AU64" s="428"/>
      <c r="AV64" s="428"/>
      <c r="BH64" s="428"/>
      <c r="BI64" s="428"/>
    </row>
    <row r="65" spans="9:61" x14ac:dyDescent="0.2">
      <c r="AK65" s="428"/>
      <c r="AL65" s="428"/>
      <c r="AM65" s="428"/>
      <c r="AN65" s="428"/>
      <c r="AO65" s="428"/>
      <c r="AP65" s="428"/>
      <c r="AQ65" s="428"/>
      <c r="AR65" s="428"/>
      <c r="AS65" s="428"/>
      <c r="AU65" s="428"/>
      <c r="AV65" s="428"/>
      <c r="BH65" s="428"/>
      <c r="BI65" s="428"/>
    </row>
    <row r="66" spans="9:61" x14ac:dyDescent="0.2">
      <c r="AK66" s="428"/>
      <c r="AL66" s="428"/>
      <c r="AM66" s="428"/>
      <c r="AN66" s="428"/>
      <c r="AO66" s="428"/>
      <c r="AP66" s="428"/>
      <c r="AQ66" s="428"/>
      <c r="AR66" s="428"/>
      <c r="AS66" s="428"/>
      <c r="AU66" s="428"/>
      <c r="AV66" s="428"/>
      <c r="BH66" s="428"/>
      <c r="BI66" s="428"/>
    </row>
    <row r="67" spans="9:61" x14ac:dyDescent="0.2">
      <c r="AK67" s="428"/>
      <c r="AL67" s="428"/>
      <c r="AM67" s="428"/>
      <c r="AN67" s="428"/>
      <c r="AO67" s="428"/>
      <c r="AP67" s="428"/>
      <c r="AQ67" s="428"/>
      <c r="AR67" s="428"/>
      <c r="AS67" s="428"/>
      <c r="AU67" s="428"/>
      <c r="AV67" s="428"/>
    </row>
    <row r="68" spans="9:61" x14ac:dyDescent="0.2">
      <c r="I68" s="427"/>
      <c r="M68" s="427"/>
      <c r="Q68" s="427"/>
      <c r="U68" s="427"/>
      <c r="Y68" s="427"/>
      <c r="AC68" s="427"/>
      <c r="AG68" s="427"/>
    </row>
    <row r="69" spans="9:61" x14ac:dyDescent="0.2">
      <c r="I69" s="427"/>
      <c r="M69" s="427"/>
      <c r="Q69" s="427"/>
      <c r="U69" s="427"/>
      <c r="Y69" s="427"/>
      <c r="AC69" s="427"/>
      <c r="AG69" s="427"/>
    </row>
    <row r="70" spans="9:61" x14ac:dyDescent="0.2">
      <c r="I70" s="427"/>
      <c r="M70" s="427"/>
      <c r="Q70" s="427"/>
      <c r="U70" s="427"/>
      <c r="Y70" s="427"/>
      <c r="AC70" s="427"/>
      <c r="AG70" s="427"/>
    </row>
    <row r="71" spans="9:61" x14ac:dyDescent="0.2">
      <c r="I71" s="427"/>
      <c r="M71" s="427"/>
      <c r="Q71" s="427"/>
      <c r="U71" s="427"/>
      <c r="Y71" s="427"/>
      <c r="AC71" s="427"/>
      <c r="AG71" s="427"/>
    </row>
    <row r="72" spans="9:61" x14ac:dyDescent="0.2">
      <c r="I72" s="427"/>
      <c r="M72" s="427"/>
      <c r="Q72" s="427"/>
      <c r="U72" s="427"/>
      <c r="Y72" s="427"/>
      <c r="AC72" s="427"/>
      <c r="AG72" s="427"/>
    </row>
  </sheetData>
  <mergeCells count="7">
    <mergeCell ref="AW10:AX10"/>
    <mergeCell ref="AW39:AX39"/>
    <mergeCell ref="A30:B30"/>
    <mergeCell ref="C9:D9"/>
    <mergeCell ref="C10:D10"/>
    <mergeCell ref="C38:D38"/>
    <mergeCell ref="C39:D39"/>
  </mergeCells>
  <phoneticPr fontId="14" type="noConversion"/>
  <conditionalFormatting sqref="A33:B33 A36:A37">
    <cfRule type="cellIs" dxfId="7" priority="1" stopIfTrue="1" operator="equal">
      <formula>0</formula>
    </cfRule>
  </conditionalFormatting>
  <printOptions horizontalCentered="1"/>
  <pageMargins left="0.3" right="0.3" top="0.4" bottom="0.6" header="0" footer="0.3"/>
  <pageSetup scale="61" orientation="landscape" r:id="rId1"/>
  <headerFooter alignWithMargins="0">
    <oddFooter>&amp;CPage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P87"/>
  <sheetViews>
    <sheetView zoomScaleNormal="100" zoomScaleSheetLayoutView="100" zoomScalePageLayoutView="70" workbookViewId="0">
      <selection activeCell="D42" sqref="D42"/>
    </sheetView>
  </sheetViews>
  <sheetFormatPr defaultRowHeight="12.75" x14ac:dyDescent="0.2"/>
  <cols>
    <col min="1" max="1" width="3.28515625" style="427" customWidth="1"/>
    <col min="2" max="2" width="36.28515625" style="427" customWidth="1"/>
    <col min="3" max="3" width="12.85546875" style="427" bestFit="1" customWidth="1"/>
    <col min="4" max="4" width="9.7109375" style="427" bestFit="1" customWidth="1"/>
    <col min="5" max="5" width="1.5703125" style="381" customWidth="1"/>
    <col min="6" max="6" width="12.5703125" style="381" customWidth="1"/>
    <col min="7" max="7" width="12.5703125" style="428" customWidth="1"/>
    <col min="8" max="8" width="12.140625" style="428" customWidth="1"/>
    <col min="9" max="9" width="12.42578125" style="428" customWidth="1"/>
    <col min="10" max="14" width="11" style="428" customWidth="1"/>
    <col min="15" max="17" width="11" style="428" hidden="1" customWidth="1"/>
    <col min="18" max="18" width="12.28515625" style="428" hidden="1" customWidth="1"/>
    <col min="19" max="19" width="11.5703125" style="428" hidden="1" customWidth="1"/>
    <col min="20" max="20" width="11.42578125" style="428" hidden="1" customWidth="1"/>
    <col min="21" max="21" width="11.5703125" style="428" hidden="1" customWidth="1"/>
    <col min="22" max="22" width="11.85546875" style="428" hidden="1" customWidth="1"/>
    <col min="23" max="23" width="12" style="428" hidden="1" customWidth="1"/>
    <col min="24" max="24" width="11.5703125" style="428" hidden="1" customWidth="1"/>
    <col min="25" max="27" width="11.85546875" style="428" hidden="1" customWidth="1"/>
    <col min="28" max="28" width="11.42578125" style="428" hidden="1" customWidth="1"/>
    <col min="29" max="30" width="12" style="428" hidden="1" customWidth="1"/>
    <col min="31" max="31" width="11.85546875" style="428" hidden="1" customWidth="1"/>
    <col min="32" max="32" width="12" style="428" hidden="1" customWidth="1"/>
    <col min="33" max="33" width="11.85546875" style="428" hidden="1" customWidth="1"/>
    <col min="34" max="34" width="12.42578125" style="428" hidden="1" customWidth="1"/>
    <col min="35" max="35" width="11.5703125" style="428" hidden="1" customWidth="1"/>
    <col min="36" max="36" width="11.85546875" style="428" hidden="1" customWidth="1"/>
    <col min="37" max="37" width="12.42578125" style="427" hidden="1" customWidth="1"/>
    <col min="38" max="38" width="11.85546875" style="427" hidden="1" customWidth="1"/>
    <col min="39" max="39" width="11.140625" style="427" hidden="1" customWidth="1"/>
    <col min="40" max="40" width="11.5703125" style="427" hidden="1" customWidth="1"/>
    <col min="41" max="41" width="12.28515625" style="427" hidden="1" customWidth="1"/>
    <col min="42" max="42" width="12.42578125" style="427" hidden="1" customWidth="1"/>
    <col min="43" max="44" width="11.42578125" style="427" hidden="1" customWidth="1"/>
    <col min="45" max="45" width="11.5703125" style="427" hidden="1" customWidth="1"/>
    <col min="46" max="46" width="1.5703125" style="427" customWidth="1"/>
    <col min="47" max="51" width="11.28515625" style="427" customWidth="1"/>
    <col min="52" max="52" width="11.28515625" style="427" hidden="1" customWidth="1"/>
    <col min="53" max="53" width="11.85546875" style="427" hidden="1" customWidth="1"/>
    <col min="54" max="54" width="12.28515625" style="427" hidden="1" customWidth="1"/>
    <col min="55" max="56" width="9.28515625" style="427" hidden="1" customWidth="1"/>
    <col min="57" max="57" width="11.85546875" style="427" hidden="1" customWidth="1"/>
    <col min="58" max="58" width="12.42578125" style="427" hidden="1" customWidth="1"/>
    <col min="59" max="60" width="11.140625" style="427" hidden="1" customWidth="1"/>
    <col min="61" max="61" width="11.5703125" style="427" hidden="1" customWidth="1"/>
    <col min="62" max="62" width="1.5703125" style="427" customWidth="1"/>
    <col min="63" max="16384" width="9.140625" style="380"/>
  </cols>
  <sheetData>
    <row r="4" spans="1:68" x14ac:dyDescent="0.2">
      <c r="I4" s="461"/>
      <c r="M4" s="461"/>
      <c r="Q4" s="461"/>
      <c r="U4" s="461"/>
      <c r="Y4" s="461"/>
    </row>
    <row r="5" spans="1:68" x14ac:dyDescent="0.2">
      <c r="A5" s="428"/>
      <c r="B5" s="428"/>
      <c r="C5" s="428"/>
      <c r="D5" s="428"/>
      <c r="AK5" s="428"/>
      <c r="AL5" s="428"/>
      <c r="AM5" s="428"/>
      <c r="BC5" s="428"/>
      <c r="BD5" s="428"/>
    </row>
    <row r="6" spans="1:68" ht="18" customHeight="1" x14ac:dyDescent="0.2">
      <c r="A6" s="429" t="s">
        <v>276</v>
      </c>
      <c r="B6" s="428"/>
      <c r="C6" s="428"/>
      <c r="D6" s="428"/>
      <c r="AK6" s="428"/>
      <c r="AL6" s="428"/>
      <c r="AM6" s="428"/>
      <c r="BC6" s="428"/>
      <c r="BD6" s="428"/>
    </row>
    <row r="7" spans="1:68" ht="18" customHeight="1" x14ac:dyDescent="0.2">
      <c r="A7" s="429" t="s">
        <v>334</v>
      </c>
      <c r="B7" s="428"/>
      <c r="C7" s="428"/>
      <c r="D7" s="428"/>
      <c r="AK7" s="428"/>
      <c r="AL7" s="428"/>
      <c r="AM7" s="428"/>
      <c r="BC7" s="428"/>
      <c r="BD7" s="428"/>
    </row>
    <row r="8" spans="1:68" x14ac:dyDescent="0.2">
      <c r="A8" s="159"/>
      <c r="B8" s="428"/>
      <c r="C8" s="428"/>
      <c r="D8" s="428"/>
      <c r="I8" s="461"/>
      <c r="M8" s="461"/>
      <c r="Q8" s="461"/>
      <c r="AK8" s="428"/>
      <c r="AL8" s="428"/>
      <c r="AM8" s="428"/>
      <c r="BC8" s="428"/>
      <c r="BD8" s="428"/>
    </row>
    <row r="9" spans="1:68" ht="9.75" customHeight="1" x14ac:dyDescent="0.2">
      <c r="A9" s="156"/>
      <c r="B9" s="156"/>
      <c r="C9" s="156"/>
      <c r="D9" s="156"/>
      <c r="E9" s="102"/>
      <c r="F9" s="102"/>
      <c r="G9" s="156"/>
      <c r="H9" s="199"/>
      <c r="I9" s="156"/>
      <c r="J9" s="156"/>
      <c r="K9" s="156"/>
      <c r="L9" s="199"/>
      <c r="M9" s="156"/>
      <c r="N9" s="199"/>
      <c r="O9" s="156"/>
      <c r="P9" s="199"/>
      <c r="Q9" s="156"/>
      <c r="R9" s="199"/>
      <c r="S9" s="156"/>
      <c r="T9" s="199"/>
      <c r="U9" s="156"/>
      <c r="V9" s="199"/>
      <c r="W9" s="156"/>
      <c r="X9" s="199"/>
      <c r="Y9" s="156"/>
      <c r="Z9" s="199"/>
      <c r="AA9" s="156"/>
      <c r="AB9" s="199"/>
      <c r="AC9" s="156"/>
      <c r="AD9" s="199"/>
      <c r="AE9" s="156"/>
      <c r="AF9" s="199"/>
      <c r="AG9" s="156"/>
      <c r="AH9" s="199"/>
      <c r="AI9" s="156"/>
      <c r="AJ9" s="156"/>
      <c r="AK9" s="428"/>
      <c r="AL9" s="428"/>
      <c r="AM9" s="428"/>
      <c r="BC9" s="156"/>
      <c r="BD9" s="156"/>
      <c r="BG9" s="428"/>
      <c r="BH9" s="428"/>
    </row>
    <row r="10" spans="1:68" x14ac:dyDescent="0.2">
      <c r="A10" s="160" t="s">
        <v>1</v>
      </c>
      <c r="B10" s="161"/>
      <c r="C10" s="1522" t="s">
        <v>337</v>
      </c>
      <c r="D10" s="1523"/>
      <c r="E10" s="112"/>
      <c r="F10" s="386"/>
      <c r="G10" s="466"/>
      <c r="I10" s="464"/>
      <c r="J10" s="466"/>
      <c r="K10" s="466"/>
      <c r="M10" s="464"/>
      <c r="O10" s="466"/>
      <c r="Q10" s="464"/>
      <c r="S10" s="466"/>
      <c r="U10" s="464"/>
      <c r="W10" s="466"/>
      <c r="Y10" s="464"/>
      <c r="AA10" s="466"/>
      <c r="AC10" s="464"/>
      <c r="AE10" s="466"/>
      <c r="AG10" s="464"/>
      <c r="AH10" s="466"/>
      <c r="AI10" s="466"/>
      <c r="AJ10" s="466"/>
      <c r="AK10" s="464"/>
      <c r="AL10" s="467"/>
      <c r="AM10" s="464"/>
      <c r="AN10" s="464"/>
      <c r="AO10" s="464"/>
      <c r="AP10" s="467"/>
      <c r="AQ10" s="464"/>
      <c r="AR10" s="464"/>
      <c r="AS10" s="464"/>
      <c r="AT10" s="214"/>
      <c r="AU10" s="209"/>
      <c r="AV10" s="209"/>
      <c r="AW10" s="209"/>
      <c r="AX10" s="209"/>
      <c r="AY10" s="209"/>
      <c r="AZ10" s="1441"/>
      <c r="BA10" s="209"/>
      <c r="BB10" s="209"/>
      <c r="BC10" s="1522" t="s">
        <v>125</v>
      </c>
      <c r="BD10" s="1523"/>
      <c r="BE10" s="465"/>
      <c r="BF10" s="467"/>
      <c r="BG10" s="209"/>
      <c r="BH10" s="469"/>
      <c r="BI10" s="469"/>
      <c r="BJ10" s="470"/>
    </row>
    <row r="11" spans="1:68" x14ac:dyDescent="0.2">
      <c r="A11" s="160" t="s">
        <v>89</v>
      </c>
      <c r="B11" s="161"/>
      <c r="C11" s="1545" t="s">
        <v>38</v>
      </c>
      <c r="D11" s="1525"/>
      <c r="E11" s="117"/>
      <c r="F11" s="118" t="s">
        <v>282</v>
      </c>
      <c r="G11" s="210" t="s">
        <v>281</v>
      </c>
      <c r="H11" s="210" t="s">
        <v>280</v>
      </c>
      <c r="I11" s="211" t="s">
        <v>278</v>
      </c>
      <c r="J11" s="210" t="s">
        <v>258</v>
      </c>
      <c r="K11" s="210" t="s">
        <v>259</v>
      </c>
      <c r="L11" s="210" t="s">
        <v>260</v>
      </c>
      <c r="M11" s="211" t="s">
        <v>261</v>
      </c>
      <c r="N11" s="212" t="s">
        <v>232</v>
      </c>
      <c r="O11" s="210" t="s">
        <v>231</v>
      </c>
      <c r="P11" s="210" t="s">
        <v>230</v>
      </c>
      <c r="Q11" s="211" t="s">
        <v>229</v>
      </c>
      <c r="R11" s="212" t="s">
        <v>206</v>
      </c>
      <c r="S11" s="210" t="s">
        <v>207</v>
      </c>
      <c r="T11" s="210" t="s">
        <v>208</v>
      </c>
      <c r="U11" s="211" t="s">
        <v>209</v>
      </c>
      <c r="V11" s="210" t="s">
        <v>154</v>
      </c>
      <c r="W11" s="210" t="s">
        <v>155</v>
      </c>
      <c r="X11" s="210" t="s">
        <v>156</v>
      </c>
      <c r="Y11" s="211" t="s">
        <v>153</v>
      </c>
      <c r="Z11" s="210" t="s">
        <v>130</v>
      </c>
      <c r="AA11" s="210" t="s">
        <v>131</v>
      </c>
      <c r="AB11" s="210" t="s">
        <v>132</v>
      </c>
      <c r="AC11" s="211" t="s">
        <v>133</v>
      </c>
      <c r="AD11" s="210" t="s">
        <v>112</v>
      </c>
      <c r="AE11" s="210" t="s">
        <v>111</v>
      </c>
      <c r="AF11" s="210" t="s">
        <v>110</v>
      </c>
      <c r="AG11" s="211" t="s">
        <v>109</v>
      </c>
      <c r="AH11" s="210" t="s">
        <v>80</v>
      </c>
      <c r="AI11" s="210" t="s">
        <v>81</v>
      </c>
      <c r="AJ11" s="210" t="s">
        <v>82</v>
      </c>
      <c r="AK11" s="211" t="s">
        <v>29</v>
      </c>
      <c r="AL11" s="214" t="s">
        <v>30</v>
      </c>
      <c r="AM11" s="475" t="s">
        <v>31</v>
      </c>
      <c r="AN11" s="475" t="s">
        <v>32</v>
      </c>
      <c r="AO11" s="475" t="s">
        <v>33</v>
      </c>
      <c r="AP11" s="214" t="s">
        <v>34</v>
      </c>
      <c r="AQ11" s="475" t="s">
        <v>35</v>
      </c>
      <c r="AR11" s="475" t="s">
        <v>36</v>
      </c>
      <c r="AS11" s="475" t="s">
        <v>37</v>
      </c>
      <c r="AT11" s="1382"/>
      <c r="AU11" s="214" t="s">
        <v>321</v>
      </c>
      <c r="AV11" s="214" t="s">
        <v>269</v>
      </c>
      <c r="AW11" s="214" t="s">
        <v>233</v>
      </c>
      <c r="AX11" s="214" t="s">
        <v>210</v>
      </c>
      <c r="AY11" s="214" t="s">
        <v>157</v>
      </c>
      <c r="AZ11" s="208" t="s">
        <v>114</v>
      </c>
      <c r="BA11" s="1231" t="s">
        <v>113</v>
      </c>
      <c r="BB11" s="1231" t="s">
        <v>42</v>
      </c>
      <c r="BC11" s="1546" t="s">
        <v>38</v>
      </c>
      <c r="BD11" s="1521"/>
      <c r="BE11" s="1231" t="s">
        <v>39</v>
      </c>
      <c r="BF11" s="214" t="s">
        <v>40</v>
      </c>
      <c r="BG11" s="213" t="s">
        <v>116</v>
      </c>
      <c r="BH11" s="471" t="s">
        <v>117</v>
      </c>
      <c r="BI11" s="471" t="s">
        <v>118</v>
      </c>
      <c r="BJ11" s="470"/>
      <c r="BK11" s="381"/>
      <c r="BN11" s="381"/>
      <c r="BO11" s="381"/>
      <c r="BP11" s="381"/>
    </row>
    <row r="12" spans="1:68" s="381" customFormat="1" x14ac:dyDescent="0.2">
      <c r="A12" s="160"/>
      <c r="B12" s="161"/>
      <c r="C12" s="1444"/>
      <c r="D12" s="1439"/>
      <c r="E12" s="117"/>
      <c r="F12" s="388"/>
      <c r="G12" s="472"/>
      <c r="H12" s="472"/>
      <c r="I12" s="473"/>
      <c r="J12" s="472"/>
      <c r="K12" s="472"/>
      <c r="L12" s="472"/>
      <c r="M12" s="473"/>
      <c r="N12" s="474"/>
      <c r="O12" s="472"/>
      <c r="P12" s="472"/>
      <c r="Q12" s="473"/>
      <c r="R12" s="474"/>
      <c r="S12" s="472"/>
      <c r="T12" s="472"/>
      <c r="U12" s="473"/>
      <c r="V12" s="474"/>
      <c r="W12" s="472"/>
      <c r="X12" s="472"/>
      <c r="Y12" s="473"/>
      <c r="Z12" s="474"/>
      <c r="AA12" s="472"/>
      <c r="AB12" s="472"/>
      <c r="AC12" s="473"/>
      <c r="AD12" s="474"/>
      <c r="AE12" s="472"/>
      <c r="AF12" s="472"/>
      <c r="AG12" s="473"/>
      <c r="AH12" s="208"/>
      <c r="AI12" s="208"/>
      <c r="AJ12" s="208"/>
      <c r="AK12" s="475"/>
      <c r="AL12" s="214"/>
      <c r="AM12" s="475"/>
      <c r="AN12" s="475"/>
      <c r="AO12" s="475"/>
      <c r="AP12" s="214"/>
      <c r="AQ12" s="475"/>
      <c r="AR12" s="475"/>
      <c r="AS12" s="475"/>
      <c r="AT12" s="1382"/>
      <c r="AU12" s="476"/>
      <c r="AV12" s="476"/>
      <c r="AW12" s="476"/>
      <c r="AX12" s="476"/>
      <c r="AY12" s="476"/>
      <c r="AZ12" s="473"/>
      <c r="BA12" s="474"/>
      <c r="BB12" s="474"/>
      <c r="BC12" s="431"/>
      <c r="BD12" s="1295"/>
      <c r="BE12" s="474"/>
      <c r="BF12" s="476"/>
      <c r="BG12" s="214"/>
      <c r="BH12" s="477"/>
      <c r="BI12" s="477"/>
      <c r="BJ12" s="470"/>
    </row>
    <row r="13" spans="1:68" ht="12.75" customHeight="1" x14ac:dyDescent="0.2">
      <c r="A13" s="442" t="s">
        <v>90</v>
      </c>
      <c r="B13" s="1377"/>
      <c r="C13" s="433"/>
      <c r="D13" s="430"/>
      <c r="E13" s="389"/>
      <c r="F13" s="390"/>
      <c r="G13" s="454"/>
      <c r="H13" s="454"/>
      <c r="I13" s="430"/>
      <c r="J13" s="454"/>
      <c r="K13" s="454"/>
      <c r="L13" s="454"/>
      <c r="M13" s="430"/>
      <c r="N13" s="454"/>
      <c r="O13" s="454"/>
      <c r="P13" s="454"/>
      <c r="Q13" s="430"/>
      <c r="R13" s="454"/>
      <c r="S13" s="454"/>
      <c r="T13" s="454"/>
      <c r="U13" s="430"/>
      <c r="V13" s="454"/>
      <c r="W13" s="454"/>
      <c r="X13" s="454"/>
      <c r="Y13" s="430"/>
      <c r="Z13" s="454"/>
      <c r="AA13" s="454"/>
      <c r="AB13" s="454"/>
      <c r="AC13" s="430"/>
      <c r="AD13" s="454"/>
      <c r="AE13" s="454"/>
      <c r="AF13" s="454"/>
      <c r="AG13" s="430"/>
      <c r="AH13" s="454"/>
      <c r="AI13" s="454"/>
      <c r="AJ13" s="454"/>
      <c r="AK13" s="430"/>
      <c r="AL13" s="478"/>
      <c r="AM13" s="430"/>
      <c r="AN13" s="430"/>
      <c r="AO13" s="430"/>
      <c r="AP13" s="478"/>
      <c r="AQ13" s="430"/>
      <c r="AR13" s="430"/>
      <c r="AS13" s="430"/>
      <c r="AT13" s="478"/>
      <c r="AU13" s="478"/>
      <c r="AV13" s="478"/>
      <c r="AW13" s="478"/>
      <c r="AX13" s="478"/>
      <c r="AY13" s="478"/>
      <c r="AZ13" s="430"/>
      <c r="BA13" s="478"/>
      <c r="BB13" s="478"/>
      <c r="BC13" s="433"/>
      <c r="BD13" s="430"/>
      <c r="BE13" s="478"/>
      <c r="BF13" s="478"/>
      <c r="BG13" s="1383"/>
      <c r="BH13" s="1383"/>
      <c r="BI13" s="1383"/>
      <c r="BJ13" s="470"/>
      <c r="BK13" s="381"/>
      <c r="BN13" s="381"/>
    </row>
    <row r="14" spans="1:68" ht="12.75" customHeight="1" x14ac:dyDescent="0.2">
      <c r="A14" s="442"/>
      <c r="B14" s="438" t="s">
        <v>91</v>
      </c>
      <c r="C14" s="172">
        <v>106005</v>
      </c>
      <c r="D14" s="256">
        <v>0.32887715466425088</v>
      </c>
      <c r="E14" s="600"/>
      <c r="F14" s="606">
        <v>428329</v>
      </c>
      <c r="G14" s="686">
        <v>413589</v>
      </c>
      <c r="H14" s="686">
        <v>289385</v>
      </c>
      <c r="I14" s="685">
        <v>424558</v>
      </c>
      <c r="J14" s="686">
        <v>322324</v>
      </c>
      <c r="K14" s="686">
        <v>339962</v>
      </c>
      <c r="L14" s="686">
        <v>290403</v>
      </c>
      <c r="M14" s="685">
        <v>273880</v>
      </c>
      <c r="N14" s="686">
        <v>364296</v>
      </c>
      <c r="O14" s="686">
        <v>357713</v>
      </c>
      <c r="P14" s="686">
        <v>360172</v>
      </c>
      <c r="Q14" s="685">
        <v>380869</v>
      </c>
      <c r="R14" s="686">
        <v>491012</v>
      </c>
      <c r="S14" s="686">
        <v>555960</v>
      </c>
      <c r="T14" s="686">
        <v>575367</v>
      </c>
      <c r="U14" s="685">
        <v>644027</v>
      </c>
      <c r="V14" s="686">
        <v>814238</v>
      </c>
      <c r="W14" s="686">
        <v>700914</v>
      </c>
      <c r="X14" s="686">
        <v>691114</v>
      </c>
      <c r="Y14" s="685">
        <v>710734</v>
      </c>
      <c r="Z14" s="686">
        <v>954068</v>
      </c>
      <c r="AA14" s="686">
        <v>713117</v>
      </c>
      <c r="AB14" s="686">
        <v>636908</v>
      </c>
      <c r="AC14" s="685">
        <v>569953</v>
      </c>
      <c r="AD14" s="686">
        <v>731852</v>
      </c>
      <c r="AE14" s="686">
        <v>782576</v>
      </c>
      <c r="AF14" s="686">
        <v>709455</v>
      </c>
      <c r="AG14" s="685">
        <v>734268</v>
      </c>
      <c r="AH14" s="686">
        <v>701173</v>
      </c>
      <c r="AI14" s="686">
        <v>684463</v>
      </c>
      <c r="AJ14" s="686">
        <v>521322</v>
      </c>
      <c r="AK14" s="685">
        <v>555017</v>
      </c>
      <c r="AL14" s="655">
        <v>435649</v>
      </c>
      <c r="AM14" s="685">
        <v>421783</v>
      </c>
      <c r="AN14" s="685">
        <v>379680</v>
      </c>
      <c r="AO14" s="685">
        <v>329584</v>
      </c>
      <c r="AP14" s="655">
        <v>506640</v>
      </c>
      <c r="AQ14" s="685">
        <v>371525</v>
      </c>
      <c r="AR14" s="685">
        <v>315883</v>
      </c>
      <c r="AS14" s="685">
        <v>376986</v>
      </c>
      <c r="AT14" s="655"/>
      <c r="AU14" s="260">
        <v>428329</v>
      </c>
      <c r="AV14" s="260">
        <v>322324</v>
      </c>
      <c r="AW14" s="260">
        <v>364296</v>
      </c>
      <c r="AX14" s="260">
        <v>491012</v>
      </c>
      <c r="AY14" s="260">
        <v>814238</v>
      </c>
      <c r="AZ14" s="259">
        <v>954068</v>
      </c>
      <c r="BA14" s="260">
        <v>731852</v>
      </c>
      <c r="BB14" s="260">
        <v>701173</v>
      </c>
      <c r="BC14" s="172">
        <f>+BA14-BB14</f>
        <v>30679</v>
      </c>
      <c r="BD14" s="256">
        <f>BC14/BB14</f>
        <v>4.3753823949296396E-2</v>
      </c>
      <c r="BE14" s="655">
        <v>435649</v>
      </c>
      <c r="BF14" s="655">
        <v>506640</v>
      </c>
      <c r="BG14" s="483">
        <v>370507</v>
      </c>
      <c r="BH14" s="483">
        <v>349700</v>
      </c>
      <c r="BI14" s="483">
        <v>91966</v>
      </c>
      <c r="BJ14" s="428"/>
      <c r="BK14" s="381"/>
      <c r="BN14" s="381"/>
    </row>
    <row r="15" spans="1:68" ht="12.75" customHeight="1" x14ac:dyDescent="0.2">
      <c r="A15" s="442"/>
      <c r="B15" s="438" t="s">
        <v>202</v>
      </c>
      <c r="C15" s="172">
        <v>-283382</v>
      </c>
      <c r="D15" s="256">
        <v>-0.33412645261092666</v>
      </c>
      <c r="E15" s="600"/>
      <c r="F15" s="606">
        <v>564746</v>
      </c>
      <c r="G15" s="686">
        <v>556613</v>
      </c>
      <c r="H15" s="686">
        <v>816967</v>
      </c>
      <c r="I15" s="685">
        <v>877277</v>
      </c>
      <c r="J15" s="686">
        <v>848128</v>
      </c>
      <c r="K15" s="686">
        <v>1018038</v>
      </c>
      <c r="L15" s="686">
        <v>1041320</v>
      </c>
      <c r="M15" s="685">
        <v>1313241</v>
      </c>
      <c r="N15" s="686">
        <v>1143201</v>
      </c>
      <c r="O15" s="686">
        <v>1143898</v>
      </c>
      <c r="P15" s="686">
        <v>929247</v>
      </c>
      <c r="Q15" s="685">
        <v>1426328</v>
      </c>
      <c r="R15" s="686">
        <v>924337</v>
      </c>
      <c r="S15" s="686">
        <v>1453470</v>
      </c>
      <c r="T15" s="686">
        <v>1087334</v>
      </c>
      <c r="U15" s="685">
        <v>1214424</v>
      </c>
      <c r="V15" s="686">
        <v>1171988</v>
      </c>
      <c r="W15" s="686">
        <v>1100470</v>
      </c>
      <c r="X15" s="686">
        <v>1316755</v>
      </c>
      <c r="Y15" s="685">
        <v>849679</v>
      </c>
      <c r="Z15" s="686">
        <v>947185</v>
      </c>
      <c r="AA15" s="686">
        <v>1098154</v>
      </c>
      <c r="AB15" s="686">
        <v>1268897</v>
      </c>
      <c r="AC15" s="685">
        <v>835261</v>
      </c>
      <c r="AD15" s="686">
        <v>362755</v>
      </c>
      <c r="AE15" s="686">
        <v>404537</v>
      </c>
      <c r="AF15" s="686">
        <v>517070</v>
      </c>
      <c r="AG15" s="685">
        <v>169030</v>
      </c>
      <c r="AH15" s="686">
        <v>133691</v>
      </c>
      <c r="AI15" s="686">
        <v>72938</v>
      </c>
      <c r="AJ15" s="686">
        <v>56055</v>
      </c>
      <c r="AK15" s="685">
        <v>117013</v>
      </c>
      <c r="AL15" s="655">
        <v>92796</v>
      </c>
      <c r="AM15" s="685">
        <v>164388</v>
      </c>
      <c r="AN15" s="685">
        <v>227368</v>
      </c>
      <c r="AO15" s="685">
        <v>225734</v>
      </c>
      <c r="AP15" s="655">
        <v>348764</v>
      </c>
      <c r="AQ15" s="685">
        <v>146030</v>
      </c>
      <c r="AR15" s="685">
        <v>119809</v>
      </c>
      <c r="AS15" s="685">
        <v>194061</v>
      </c>
      <c r="AT15" s="655"/>
      <c r="AU15" s="260">
        <v>564746</v>
      </c>
      <c r="AV15" s="260">
        <v>848128</v>
      </c>
      <c r="AW15" s="260">
        <v>1143201</v>
      </c>
      <c r="AX15" s="260">
        <v>924337</v>
      </c>
      <c r="AY15" s="260">
        <v>1171988</v>
      </c>
      <c r="AZ15" s="259">
        <v>947185</v>
      </c>
      <c r="BA15" s="260">
        <v>362755</v>
      </c>
      <c r="BB15" s="260">
        <v>133691</v>
      </c>
      <c r="BC15" s="172">
        <f t="shared" ref="BC15:BC35" si="0">+BA15-BB15</f>
        <v>229064</v>
      </c>
      <c r="BD15" s="256">
        <f t="shared" ref="BD15:BD35" si="1">BC15/BB15</f>
        <v>1.7133838478282009</v>
      </c>
      <c r="BE15" s="655">
        <v>92796</v>
      </c>
      <c r="BF15" s="655">
        <v>348764</v>
      </c>
      <c r="BG15" s="483">
        <v>203020</v>
      </c>
      <c r="BH15" s="483">
        <v>160348</v>
      </c>
      <c r="BI15" s="483">
        <v>376447</v>
      </c>
      <c r="BJ15" s="428"/>
      <c r="BK15" s="381"/>
      <c r="BN15" s="381"/>
    </row>
    <row r="16" spans="1:68" ht="12.75" customHeight="1" x14ac:dyDescent="0.2">
      <c r="A16" s="442"/>
      <c r="B16" s="438" t="s">
        <v>92</v>
      </c>
      <c r="C16" s="172">
        <v>-450338</v>
      </c>
      <c r="D16" s="256">
        <v>-0.18075061970998857</v>
      </c>
      <c r="E16" s="600"/>
      <c r="F16" s="606">
        <v>2041150</v>
      </c>
      <c r="G16" s="686">
        <v>1384550</v>
      </c>
      <c r="H16" s="686">
        <v>2147327</v>
      </c>
      <c r="I16" s="685">
        <v>2403069</v>
      </c>
      <c r="J16" s="686">
        <v>2491488</v>
      </c>
      <c r="K16" s="686">
        <v>1868510</v>
      </c>
      <c r="L16" s="686">
        <v>2679165</v>
      </c>
      <c r="M16" s="685">
        <v>2068340</v>
      </c>
      <c r="N16" s="686">
        <v>2785898</v>
      </c>
      <c r="O16" s="686">
        <v>1912423</v>
      </c>
      <c r="P16" s="686">
        <v>2268642</v>
      </c>
      <c r="Q16" s="685">
        <v>2843247</v>
      </c>
      <c r="R16" s="686">
        <v>2513958</v>
      </c>
      <c r="S16" s="686">
        <v>2280064</v>
      </c>
      <c r="T16" s="686">
        <v>2750879</v>
      </c>
      <c r="U16" s="685">
        <v>2548117</v>
      </c>
      <c r="V16" s="686">
        <v>3081640</v>
      </c>
      <c r="W16" s="686">
        <v>2215448</v>
      </c>
      <c r="X16" s="686">
        <v>3270356</v>
      </c>
      <c r="Y16" s="685">
        <v>2488826</v>
      </c>
      <c r="Z16" s="686">
        <v>2828812</v>
      </c>
      <c r="AA16" s="686">
        <v>2383057</v>
      </c>
      <c r="AB16" s="686">
        <v>2987415</v>
      </c>
      <c r="AC16" s="685">
        <v>2185305</v>
      </c>
      <c r="AD16" s="686">
        <v>1972924</v>
      </c>
      <c r="AE16" s="686">
        <v>1311144</v>
      </c>
      <c r="AF16" s="686">
        <v>2085356</v>
      </c>
      <c r="AG16" s="685">
        <v>1166610</v>
      </c>
      <c r="AH16" s="686">
        <v>1061161</v>
      </c>
      <c r="AI16" s="686">
        <v>806402</v>
      </c>
      <c r="AJ16" s="686">
        <v>1227426</v>
      </c>
      <c r="AK16" s="685">
        <v>1525096</v>
      </c>
      <c r="AL16" s="655">
        <v>1422917</v>
      </c>
      <c r="AM16" s="685">
        <v>1260869</v>
      </c>
      <c r="AN16" s="685">
        <v>1829712</v>
      </c>
      <c r="AO16" s="685">
        <v>2052737</v>
      </c>
      <c r="AP16" s="655">
        <v>1672035</v>
      </c>
      <c r="AQ16" s="685">
        <v>1204371</v>
      </c>
      <c r="AR16" s="685">
        <v>1163218</v>
      </c>
      <c r="AS16" s="685">
        <v>1154454</v>
      </c>
      <c r="AT16" s="655"/>
      <c r="AU16" s="260">
        <v>2041150</v>
      </c>
      <c r="AV16" s="260">
        <v>2491488</v>
      </c>
      <c r="AW16" s="260">
        <v>2785898</v>
      </c>
      <c r="AX16" s="260">
        <v>2513958</v>
      </c>
      <c r="AY16" s="260">
        <v>3081640</v>
      </c>
      <c r="AZ16" s="259">
        <v>2828812</v>
      </c>
      <c r="BA16" s="260">
        <v>1972924</v>
      </c>
      <c r="BB16" s="260">
        <v>1061161</v>
      </c>
      <c r="BC16" s="172">
        <f t="shared" si="0"/>
        <v>911763</v>
      </c>
      <c r="BD16" s="256">
        <f t="shared" si="1"/>
        <v>0.8592126925132002</v>
      </c>
      <c r="BE16" s="655">
        <v>1422917</v>
      </c>
      <c r="BF16" s="655">
        <v>1672035</v>
      </c>
      <c r="BG16" s="483">
        <v>1539998</v>
      </c>
      <c r="BH16" s="483">
        <v>1068757</v>
      </c>
      <c r="BI16" s="483">
        <v>998815</v>
      </c>
      <c r="BJ16" s="428"/>
      <c r="BK16" s="381"/>
      <c r="BN16" s="381"/>
    </row>
    <row r="17" spans="1:66" ht="12.75" customHeight="1" x14ac:dyDescent="0.2">
      <c r="A17" s="442"/>
      <c r="B17" s="438" t="s">
        <v>93</v>
      </c>
      <c r="C17" s="172">
        <v>7242</v>
      </c>
      <c r="D17" s="256">
        <v>1.3677053824362606</v>
      </c>
      <c r="E17" s="600"/>
      <c r="F17" s="124">
        <v>12537</v>
      </c>
      <c r="G17" s="225">
        <v>12344</v>
      </c>
      <c r="H17" s="686">
        <v>8558</v>
      </c>
      <c r="I17" s="253">
        <v>9943</v>
      </c>
      <c r="J17" s="225">
        <v>5295</v>
      </c>
      <c r="K17" s="225">
        <v>5112</v>
      </c>
      <c r="L17" s="686">
        <v>3022</v>
      </c>
      <c r="M17" s="253">
        <v>6823</v>
      </c>
      <c r="N17" s="225">
        <v>3983</v>
      </c>
      <c r="O17" s="225">
        <v>1755</v>
      </c>
      <c r="P17" s="686">
        <v>3405</v>
      </c>
      <c r="Q17" s="685">
        <v>3276</v>
      </c>
      <c r="R17" s="225">
        <v>0</v>
      </c>
      <c r="S17" s="225">
        <v>0</v>
      </c>
      <c r="T17" s="686">
        <v>15120</v>
      </c>
      <c r="U17" s="685">
        <v>15866</v>
      </c>
      <c r="V17" s="225">
        <v>8301</v>
      </c>
      <c r="W17" s="225">
        <v>15565</v>
      </c>
      <c r="X17" s="686">
        <v>18776</v>
      </c>
      <c r="Y17" s="685">
        <v>10317</v>
      </c>
      <c r="Z17" s="378">
        <v>0</v>
      </c>
      <c r="AA17" s="378">
        <v>0</v>
      </c>
      <c r="AB17" s="686">
        <v>5567</v>
      </c>
      <c r="AC17" s="685">
        <v>5287</v>
      </c>
      <c r="AD17" s="378">
        <v>0</v>
      </c>
      <c r="AE17" s="378">
        <v>0</v>
      </c>
      <c r="AF17" s="686">
        <v>2107</v>
      </c>
      <c r="AG17" s="685">
        <v>17740</v>
      </c>
      <c r="AH17" s="686">
        <v>23771</v>
      </c>
      <c r="AI17" s="686">
        <v>29887</v>
      </c>
      <c r="AJ17" s="686">
        <v>19772</v>
      </c>
      <c r="AK17" s="685">
        <v>19440</v>
      </c>
      <c r="AL17" s="655">
        <v>11083</v>
      </c>
      <c r="AM17" s="685">
        <v>2758</v>
      </c>
      <c r="AN17" s="685">
        <v>661</v>
      </c>
      <c r="AO17" s="1384">
        <v>0</v>
      </c>
      <c r="AP17" s="1385">
        <v>0</v>
      </c>
      <c r="AQ17" s="1384">
        <v>0</v>
      </c>
      <c r="AR17" s="1384">
        <v>0</v>
      </c>
      <c r="AS17" s="1384">
        <v>0</v>
      </c>
      <c r="AT17" s="655"/>
      <c r="AU17" s="260">
        <v>12537</v>
      </c>
      <c r="AV17" s="260">
        <v>5295</v>
      </c>
      <c r="AW17" s="260">
        <v>3983</v>
      </c>
      <c r="AX17" s="260">
        <v>0</v>
      </c>
      <c r="AY17" s="260">
        <v>8301</v>
      </c>
      <c r="AZ17" s="259">
        <v>0</v>
      </c>
      <c r="BA17" s="254">
        <v>0</v>
      </c>
      <c r="BB17" s="260">
        <v>23771</v>
      </c>
      <c r="BC17" s="172">
        <f t="shared" si="0"/>
        <v>-23771</v>
      </c>
      <c r="BD17" s="256">
        <f t="shared" si="1"/>
        <v>-1</v>
      </c>
      <c r="BE17" s="655">
        <v>11083</v>
      </c>
      <c r="BF17" s="1384">
        <v>0</v>
      </c>
      <c r="BG17" s="483">
        <v>0</v>
      </c>
      <c r="BH17" s="483">
        <v>0</v>
      </c>
      <c r="BI17" s="483">
        <v>0</v>
      </c>
      <c r="BJ17" s="428"/>
      <c r="BK17" s="381"/>
      <c r="BN17" s="381"/>
    </row>
    <row r="18" spans="1:66" ht="12.75" customHeight="1" x14ac:dyDescent="0.2">
      <c r="A18" s="442"/>
      <c r="B18" s="438" t="s">
        <v>203</v>
      </c>
      <c r="C18" s="172">
        <v>1073</v>
      </c>
      <c r="D18" s="256">
        <v>0.10573512022073316</v>
      </c>
      <c r="E18" s="600"/>
      <c r="F18" s="606">
        <v>11221</v>
      </c>
      <c r="G18" s="686">
        <v>10006</v>
      </c>
      <c r="H18" s="686">
        <v>10190</v>
      </c>
      <c r="I18" s="685">
        <v>10320</v>
      </c>
      <c r="J18" s="686">
        <v>10148</v>
      </c>
      <c r="K18" s="686">
        <v>9706</v>
      </c>
      <c r="L18" s="686">
        <v>9366</v>
      </c>
      <c r="M18" s="685">
        <v>9165</v>
      </c>
      <c r="N18" s="686">
        <v>9735</v>
      </c>
      <c r="O18" s="686">
        <v>9322</v>
      </c>
      <c r="P18" s="686">
        <v>10877</v>
      </c>
      <c r="Q18" s="685">
        <v>9938</v>
      </c>
      <c r="R18" s="686">
        <v>12552</v>
      </c>
      <c r="S18" s="686">
        <v>8550</v>
      </c>
      <c r="T18" s="686">
        <v>6077</v>
      </c>
      <c r="U18" s="685">
        <v>6735</v>
      </c>
      <c r="V18" s="686">
        <v>3959</v>
      </c>
      <c r="W18" s="686">
        <v>2419</v>
      </c>
      <c r="X18" s="686">
        <v>1791</v>
      </c>
      <c r="Y18" s="685">
        <v>2076</v>
      </c>
      <c r="Z18" s="686">
        <v>1503</v>
      </c>
      <c r="AA18" s="686">
        <v>1036</v>
      </c>
      <c r="AB18" s="686">
        <v>1076</v>
      </c>
      <c r="AC18" s="685">
        <v>680</v>
      </c>
      <c r="AD18" s="686">
        <v>13190</v>
      </c>
      <c r="AE18" s="686">
        <v>11890</v>
      </c>
      <c r="AF18" s="686">
        <v>12019</v>
      </c>
      <c r="AG18" s="685">
        <v>13358</v>
      </c>
      <c r="AH18" s="686">
        <v>15680</v>
      </c>
      <c r="AI18" s="686">
        <v>13657</v>
      </c>
      <c r="AJ18" s="686">
        <v>11566</v>
      </c>
      <c r="AK18" s="685">
        <v>10725</v>
      </c>
      <c r="AL18" s="655">
        <v>28207</v>
      </c>
      <c r="AM18" s="685">
        <v>10630</v>
      </c>
      <c r="AN18" s="685">
        <v>9940</v>
      </c>
      <c r="AO18" s="685">
        <v>7761</v>
      </c>
      <c r="AP18" s="655">
        <v>11021</v>
      </c>
      <c r="AQ18" s="685">
        <v>11782</v>
      </c>
      <c r="AR18" s="685">
        <v>12754</v>
      </c>
      <c r="AS18" s="685">
        <v>11872</v>
      </c>
      <c r="AT18" s="655"/>
      <c r="AU18" s="260">
        <v>11221</v>
      </c>
      <c r="AV18" s="260">
        <v>10148</v>
      </c>
      <c r="AW18" s="260">
        <v>9735</v>
      </c>
      <c r="AX18" s="260">
        <v>12552</v>
      </c>
      <c r="AY18" s="260">
        <v>3959</v>
      </c>
      <c r="AZ18" s="259">
        <v>1503</v>
      </c>
      <c r="BA18" s="260">
        <v>13190</v>
      </c>
      <c r="BB18" s="260">
        <v>15680</v>
      </c>
      <c r="BC18" s="172">
        <f t="shared" si="0"/>
        <v>-2490</v>
      </c>
      <c r="BD18" s="256">
        <f t="shared" si="1"/>
        <v>-0.15880102040816327</v>
      </c>
      <c r="BE18" s="655">
        <v>28207</v>
      </c>
      <c r="BF18" s="655">
        <v>11021</v>
      </c>
      <c r="BG18" s="482">
        <v>10769</v>
      </c>
      <c r="BH18" s="482">
        <v>3992</v>
      </c>
      <c r="BI18" s="482">
        <v>0</v>
      </c>
      <c r="BJ18" s="428"/>
      <c r="BK18" s="381"/>
      <c r="BN18" s="381"/>
    </row>
    <row r="19" spans="1:66" ht="12.75" customHeight="1" x14ac:dyDescent="0.2">
      <c r="A19" s="442"/>
      <c r="B19" s="438" t="s">
        <v>94</v>
      </c>
      <c r="C19" s="172">
        <v>-3115</v>
      </c>
      <c r="D19" s="256">
        <v>-0.35833429195904754</v>
      </c>
      <c r="E19" s="600"/>
      <c r="F19" s="606">
        <v>5578</v>
      </c>
      <c r="G19" s="686">
        <v>5621</v>
      </c>
      <c r="H19" s="686">
        <v>9482</v>
      </c>
      <c r="I19" s="685">
        <v>9352</v>
      </c>
      <c r="J19" s="686">
        <v>8693</v>
      </c>
      <c r="K19" s="686">
        <v>9964</v>
      </c>
      <c r="L19" s="686">
        <v>9920</v>
      </c>
      <c r="M19" s="685">
        <v>9931</v>
      </c>
      <c r="N19" s="686">
        <v>9977</v>
      </c>
      <c r="O19" s="686">
        <v>9491</v>
      </c>
      <c r="P19" s="686">
        <v>9267</v>
      </c>
      <c r="Q19" s="685">
        <v>4113</v>
      </c>
      <c r="R19" s="686">
        <v>3695</v>
      </c>
      <c r="S19" s="686">
        <v>3276</v>
      </c>
      <c r="T19" s="686">
        <v>3247</v>
      </c>
      <c r="U19" s="685">
        <v>9488</v>
      </c>
      <c r="V19" s="686">
        <v>9493</v>
      </c>
      <c r="W19" s="686">
        <v>5934</v>
      </c>
      <c r="X19" s="686">
        <v>5934</v>
      </c>
      <c r="Y19" s="685">
        <v>5934</v>
      </c>
      <c r="Z19" s="686">
        <v>5934</v>
      </c>
      <c r="AA19" s="686">
        <v>6732</v>
      </c>
      <c r="AB19" s="686">
        <v>6732</v>
      </c>
      <c r="AC19" s="685">
        <v>6732</v>
      </c>
      <c r="AD19" s="686">
        <v>5000</v>
      </c>
      <c r="AE19" s="686">
        <v>5000</v>
      </c>
      <c r="AF19" s="686">
        <v>5000</v>
      </c>
      <c r="AG19" s="685">
        <v>5000</v>
      </c>
      <c r="AH19" s="686">
        <v>5000</v>
      </c>
      <c r="AI19" s="686">
        <v>5000</v>
      </c>
      <c r="AJ19" s="686">
        <v>5000</v>
      </c>
      <c r="AK19" s="685">
        <v>5000</v>
      </c>
      <c r="AL19" s="655">
        <v>5000</v>
      </c>
      <c r="AM19" s="685">
        <v>5000</v>
      </c>
      <c r="AN19" s="685">
        <v>5000</v>
      </c>
      <c r="AO19" s="685">
        <v>5000</v>
      </c>
      <c r="AP19" s="1385">
        <v>0</v>
      </c>
      <c r="AQ19" s="1384">
        <v>0</v>
      </c>
      <c r="AR19" s="1384">
        <v>0</v>
      </c>
      <c r="AS19" s="1384">
        <v>0</v>
      </c>
      <c r="AT19" s="655"/>
      <c r="AU19" s="260">
        <v>5578</v>
      </c>
      <c r="AV19" s="260">
        <v>8693</v>
      </c>
      <c r="AW19" s="260">
        <v>9977</v>
      </c>
      <c r="AX19" s="260">
        <v>3695</v>
      </c>
      <c r="AY19" s="260">
        <v>9493</v>
      </c>
      <c r="AZ19" s="259">
        <v>5934</v>
      </c>
      <c r="BA19" s="260">
        <v>5000</v>
      </c>
      <c r="BB19" s="260">
        <v>5000</v>
      </c>
      <c r="BC19" s="172">
        <f t="shared" si="0"/>
        <v>0</v>
      </c>
      <c r="BD19" s="256">
        <f t="shared" si="1"/>
        <v>0</v>
      </c>
      <c r="BE19" s="655">
        <v>5000</v>
      </c>
      <c r="BF19" s="1384">
        <v>0</v>
      </c>
      <c r="BG19" s="512">
        <v>0</v>
      </c>
      <c r="BH19" s="512">
        <v>0</v>
      </c>
      <c r="BI19" s="512">
        <v>0</v>
      </c>
      <c r="BJ19" s="428"/>
      <c r="BK19" s="381"/>
      <c r="BN19" s="381"/>
    </row>
    <row r="20" spans="1:66" ht="12.75" customHeight="1" x14ac:dyDescent="0.2">
      <c r="A20" s="442"/>
      <c r="B20" s="438" t="s">
        <v>95</v>
      </c>
      <c r="C20" s="172">
        <v>-6324</v>
      </c>
      <c r="D20" s="256">
        <v>-0.14580499389020821</v>
      </c>
      <c r="E20" s="600"/>
      <c r="F20" s="606">
        <v>37049</v>
      </c>
      <c r="G20" s="686">
        <v>35539</v>
      </c>
      <c r="H20" s="686">
        <v>42798</v>
      </c>
      <c r="I20" s="685">
        <v>42800</v>
      </c>
      <c r="J20" s="686">
        <v>43373</v>
      </c>
      <c r="K20" s="686">
        <v>43126</v>
      </c>
      <c r="L20" s="686">
        <v>45240</v>
      </c>
      <c r="M20" s="685">
        <v>48500</v>
      </c>
      <c r="N20" s="686">
        <v>50975</v>
      </c>
      <c r="O20" s="686">
        <v>50390</v>
      </c>
      <c r="P20" s="686">
        <v>41306</v>
      </c>
      <c r="Q20" s="685">
        <v>42293</v>
      </c>
      <c r="R20" s="686">
        <v>42979</v>
      </c>
      <c r="S20" s="686">
        <v>46613</v>
      </c>
      <c r="T20" s="686">
        <v>48013</v>
      </c>
      <c r="U20" s="685">
        <v>49678</v>
      </c>
      <c r="V20" s="686">
        <v>51084</v>
      </c>
      <c r="W20" s="686">
        <v>44550</v>
      </c>
      <c r="X20" s="686">
        <v>43120</v>
      </c>
      <c r="Y20" s="685">
        <v>43289</v>
      </c>
      <c r="Z20" s="686">
        <v>40818</v>
      </c>
      <c r="AA20" s="686">
        <v>36860</v>
      </c>
      <c r="AB20" s="686">
        <v>37463</v>
      </c>
      <c r="AC20" s="685">
        <v>39001</v>
      </c>
      <c r="AD20" s="686">
        <v>38127</v>
      </c>
      <c r="AE20" s="686">
        <v>40471</v>
      </c>
      <c r="AF20" s="686">
        <v>41718</v>
      </c>
      <c r="AG20" s="685">
        <v>44366</v>
      </c>
      <c r="AH20" s="686">
        <v>46311</v>
      </c>
      <c r="AI20" s="686">
        <v>44178</v>
      </c>
      <c r="AJ20" s="686">
        <v>39254</v>
      </c>
      <c r="AK20" s="685">
        <v>39575</v>
      </c>
      <c r="AL20" s="655">
        <v>40686</v>
      </c>
      <c r="AM20" s="685">
        <v>39939</v>
      </c>
      <c r="AN20" s="685">
        <v>40137</v>
      </c>
      <c r="AO20" s="685">
        <v>39231</v>
      </c>
      <c r="AP20" s="655">
        <v>37549</v>
      </c>
      <c r="AQ20" s="685">
        <v>33566</v>
      </c>
      <c r="AR20" s="685">
        <v>26527</v>
      </c>
      <c r="AS20" s="685">
        <v>24449</v>
      </c>
      <c r="AT20" s="655"/>
      <c r="AU20" s="260">
        <v>37049</v>
      </c>
      <c r="AV20" s="260">
        <v>43373</v>
      </c>
      <c r="AW20" s="260">
        <v>50975</v>
      </c>
      <c r="AX20" s="260">
        <v>42979</v>
      </c>
      <c r="AY20" s="260">
        <v>51084</v>
      </c>
      <c r="AZ20" s="259">
        <v>40818</v>
      </c>
      <c r="BA20" s="260">
        <v>38127</v>
      </c>
      <c r="BB20" s="260">
        <v>46311</v>
      </c>
      <c r="BC20" s="172">
        <f t="shared" si="0"/>
        <v>-8184</v>
      </c>
      <c r="BD20" s="256">
        <f t="shared" si="1"/>
        <v>-0.17671827427608991</v>
      </c>
      <c r="BE20" s="655">
        <v>40686</v>
      </c>
      <c r="BF20" s="655">
        <v>37549</v>
      </c>
      <c r="BG20" s="483">
        <v>25750</v>
      </c>
      <c r="BH20" s="483">
        <v>13750</v>
      </c>
      <c r="BI20" s="483">
        <v>12373</v>
      </c>
      <c r="BJ20" s="428"/>
      <c r="BK20" s="381"/>
      <c r="BN20" s="381"/>
    </row>
    <row r="21" spans="1:66" ht="12.75" customHeight="1" x14ac:dyDescent="0.2">
      <c r="A21" s="442"/>
      <c r="B21" s="438" t="s">
        <v>96</v>
      </c>
      <c r="C21" s="172">
        <v>-316520</v>
      </c>
      <c r="D21" s="256">
        <v>-0.49421037510773574</v>
      </c>
      <c r="E21" s="600"/>
      <c r="F21" s="425">
        <v>323936</v>
      </c>
      <c r="G21" s="580">
        <v>345053</v>
      </c>
      <c r="H21" s="225">
        <v>656845</v>
      </c>
      <c r="I21" s="253">
        <v>651094</v>
      </c>
      <c r="J21" s="580">
        <v>640456</v>
      </c>
      <c r="K21" s="580">
        <v>635618</v>
      </c>
      <c r="L21" s="225">
        <v>640766</v>
      </c>
      <c r="M21" s="253">
        <v>641258</v>
      </c>
      <c r="N21" s="225">
        <v>646557</v>
      </c>
      <c r="O21" s="580">
        <v>637928</v>
      </c>
      <c r="P21" s="225">
        <v>622766</v>
      </c>
      <c r="Q21" s="253">
        <v>617369</v>
      </c>
      <c r="R21" s="225">
        <v>614969</v>
      </c>
      <c r="S21" s="580">
        <v>629268</v>
      </c>
      <c r="T21" s="225">
        <v>616444</v>
      </c>
      <c r="U21" s="253">
        <v>617503</v>
      </c>
      <c r="V21" s="225">
        <v>622020</v>
      </c>
      <c r="W21" s="580">
        <v>354577</v>
      </c>
      <c r="X21" s="225">
        <v>317320</v>
      </c>
      <c r="Y21" s="253">
        <v>318250</v>
      </c>
      <c r="Z21" s="225">
        <v>319180</v>
      </c>
      <c r="AA21" s="580">
        <v>316928</v>
      </c>
      <c r="AB21" s="225">
        <v>317858</v>
      </c>
      <c r="AC21" s="253">
        <v>319685</v>
      </c>
      <c r="AD21" s="378">
        <v>0</v>
      </c>
      <c r="AE21" s="1386">
        <v>0</v>
      </c>
      <c r="AF21" s="378">
        <v>0</v>
      </c>
      <c r="AG21" s="1384">
        <v>0</v>
      </c>
      <c r="AH21" s="378">
        <v>0</v>
      </c>
      <c r="AI21" s="1386">
        <v>0</v>
      </c>
      <c r="AJ21" s="686">
        <v>31815</v>
      </c>
      <c r="AK21" s="685">
        <v>32167</v>
      </c>
      <c r="AL21" s="655">
        <v>32520</v>
      </c>
      <c r="AM21" s="685">
        <v>32873</v>
      </c>
      <c r="AN21" s="685">
        <v>33227</v>
      </c>
      <c r="AO21" s="685">
        <v>33580</v>
      </c>
      <c r="AP21" s="655">
        <v>33933</v>
      </c>
      <c r="AQ21" s="685">
        <v>26869</v>
      </c>
      <c r="AR21" s="685">
        <v>27222</v>
      </c>
      <c r="AS21" s="685">
        <v>27575</v>
      </c>
      <c r="AT21" s="655"/>
      <c r="AU21" s="260">
        <v>323936</v>
      </c>
      <c r="AV21" s="260">
        <v>640456</v>
      </c>
      <c r="AW21" s="260">
        <v>646557</v>
      </c>
      <c r="AX21" s="260">
        <v>614969</v>
      </c>
      <c r="AY21" s="260">
        <v>622020</v>
      </c>
      <c r="AZ21" s="259">
        <v>319180</v>
      </c>
      <c r="BA21" s="254">
        <v>0</v>
      </c>
      <c r="BB21" s="254">
        <v>0</v>
      </c>
      <c r="BC21" s="172">
        <f t="shared" si="0"/>
        <v>0</v>
      </c>
      <c r="BD21" s="256" t="e">
        <f t="shared" si="1"/>
        <v>#DIV/0!</v>
      </c>
      <c r="BE21" s="655">
        <v>32520</v>
      </c>
      <c r="BF21" s="655">
        <v>33933</v>
      </c>
      <c r="BG21" s="483">
        <v>27929</v>
      </c>
      <c r="BH21" s="483">
        <v>0</v>
      </c>
      <c r="BI21" s="483"/>
      <c r="BJ21" s="428"/>
      <c r="BK21" s="381"/>
      <c r="BN21" s="381"/>
    </row>
    <row r="22" spans="1:66" s="413" customFormat="1" ht="12.75" customHeight="1" thickBot="1" x14ac:dyDescent="0.25">
      <c r="A22" s="442" t="s">
        <v>9</v>
      </c>
      <c r="B22" s="442"/>
      <c r="C22" s="1379">
        <v>-945359</v>
      </c>
      <c r="D22" s="1380">
        <v>-0.21633399353075181</v>
      </c>
      <c r="E22" s="1371"/>
      <c r="F22" s="1372">
        <v>3424546</v>
      </c>
      <c r="G22" s="1387">
        <v>2763315</v>
      </c>
      <c r="H22" s="1387">
        <v>3981552</v>
      </c>
      <c r="I22" s="1388">
        <v>4428413</v>
      </c>
      <c r="J22" s="1387">
        <v>4369905</v>
      </c>
      <c r="K22" s="1387">
        <v>3930036</v>
      </c>
      <c r="L22" s="1387">
        <v>4719202</v>
      </c>
      <c r="M22" s="1388">
        <v>4371138</v>
      </c>
      <c r="N22" s="1387">
        <v>5014622</v>
      </c>
      <c r="O22" s="1387">
        <v>4122920</v>
      </c>
      <c r="P22" s="1387">
        <v>4245682</v>
      </c>
      <c r="Q22" s="1388">
        <v>5327433</v>
      </c>
      <c r="R22" s="1387">
        <v>4603502</v>
      </c>
      <c r="S22" s="1387">
        <v>4977201</v>
      </c>
      <c r="T22" s="1387">
        <v>5102481</v>
      </c>
      <c r="U22" s="1388">
        <v>5105838</v>
      </c>
      <c r="V22" s="1387">
        <v>5762723</v>
      </c>
      <c r="W22" s="1387">
        <v>4439877</v>
      </c>
      <c r="X22" s="1387">
        <v>5665166</v>
      </c>
      <c r="Y22" s="1388">
        <v>4429105</v>
      </c>
      <c r="Z22" s="1387">
        <v>5097500</v>
      </c>
      <c r="AA22" s="1387">
        <v>4555884</v>
      </c>
      <c r="AB22" s="1387">
        <v>5261916</v>
      </c>
      <c r="AC22" s="1388">
        <v>3961904</v>
      </c>
      <c r="AD22" s="1387">
        <v>3123848</v>
      </c>
      <c r="AE22" s="1387">
        <v>2583857</v>
      </c>
      <c r="AF22" s="1387">
        <v>3407005</v>
      </c>
      <c r="AG22" s="1388">
        <v>2184790</v>
      </c>
      <c r="AH22" s="1387">
        <v>2022099</v>
      </c>
      <c r="AI22" s="1389">
        <v>1679685</v>
      </c>
      <c r="AJ22" s="1387">
        <v>1942070</v>
      </c>
      <c r="AK22" s="1388">
        <v>2333893</v>
      </c>
      <c r="AL22" s="1390">
        <v>2098718</v>
      </c>
      <c r="AM22" s="1388">
        <v>1972741</v>
      </c>
      <c r="AN22" s="1388">
        <v>2525725</v>
      </c>
      <c r="AO22" s="1388">
        <v>2693627</v>
      </c>
      <c r="AP22" s="1390">
        <v>2609942</v>
      </c>
      <c r="AQ22" s="1388">
        <v>1794143</v>
      </c>
      <c r="AR22" s="1388">
        <v>1665413</v>
      </c>
      <c r="AS22" s="1388">
        <v>1789397</v>
      </c>
      <c r="AT22" s="1391"/>
      <c r="AU22" s="1392">
        <v>3424546</v>
      </c>
      <c r="AV22" s="1392">
        <v>4369905</v>
      </c>
      <c r="AW22" s="1392">
        <v>5014622</v>
      </c>
      <c r="AX22" s="1392">
        <v>4603502</v>
      </c>
      <c r="AY22" s="1392">
        <v>5762723</v>
      </c>
      <c r="AZ22" s="1392">
        <v>5097500</v>
      </c>
      <c r="BA22" s="1392">
        <v>3123848</v>
      </c>
      <c r="BB22" s="1392">
        <v>2022099</v>
      </c>
      <c r="BC22" s="172">
        <f t="shared" si="0"/>
        <v>1101749</v>
      </c>
      <c r="BD22" s="256">
        <f t="shared" si="1"/>
        <v>0.54485413424367457</v>
      </c>
      <c r="BE22" s="1390">
        <v>2098718</v>
      </c>
      <c r="BF22" s="1390">
        <v>2609942</v>
      </c>
      <c r="BG22" s="1393">
        <v>2177973</v>
      </c>
      <c r="BH22" s="1393">
        <v>1638165</v>
      </c>
      <c r="BI22" s="1393">
        <v>1508366</v>
      </c>
      <c r="BJ22" s="1394"/>
      <c r="BK22" s="609"/>
      <c r="BN22" s="609"/>
    </row>
    <row r="23" spans="1:66" ht="12.75" customHeight="1" thickTop="1" x14ac:dyDescent="0.2">
      <c r="A23" s="438"/>
      <c r="B23" s="438"/>
      <c r="C23" s="691"/>
      <c r="D23" s="256"/>
      <c r="E23" s="600"/>
      <c r="F23" s="606"/>
      <c r="G23" s="686"/>
      <c r="H23" s="686"/>
      <c r="I23" s="685"/>
      <c r="J23" s="686"/>
      <c r="K23" s="686"/>
      <c r="L23" s="686"/>
      <c r="M23" s="685"/>
      <c r="N23" s="686"/>
      <c r="O23" s="686"/>
      <c r="P23" s="686"/>
      <c r="Q23" s="685"/>
      <c r="R23" s="686"/>
      <c r="S23" s="686"/>
      <c r="T23" s="686"/>
      <c r="U23" s="685"/>
      <c r="V23" s="686"/>
      <c r="W23" s="686"/>
      <c r="X23" s="686"/>
      <c r="Y23" s="685"/>
      <c r="Z23" s="686"/>
      <c r="AA23" s="686"/>
      <c r="AB23" s="686"/>
      <c r="AC23" s="685"/>
      <c r="AD23" s="686"/>
      <c r="AE23" s="686"/>
      <c r="AF23" s="686"/>
      <c r="AG23" s="685"/>
      <c r="AH23" s="686"/>
      <c r="AI23" s="686"/>
      <c r="AJ23" s="686"/>
      <c r="AK23" s="685"/>
      <c r="AL23" s="655"/>
      <c r="AM23" s="685"/>
      <c r="AN23" s="685"/>
      <c r="AO23" s="685"/>
      <c r="AP23" s="655"/>
      <c r="AQ23" s="685"/>
      <c r="AR23" s="685"/>
      <c r="AS23" s="685"/>
      <c r="AT23" s="655"/>
      <c r="AU23" s="260"/>
      <c r="AV23" s="260"/>
      <c r="AW23" s="260"/>
      <c r="AX23" s="260"/>
      <c r="AY23" s="260"/>
      <c r="AZ23" s="259"/>
      <c r="BA23" s="260"/>
      <c r="BB23" s="260"/>
      <c r="BC23" s="172">
        <f t="shared" si="0"/>
        <v>0</v>
      </c>
      <c r="BD23" s="256" t="e">
        <f t="shared" si="1"/>
        <v>#DIV/0!</v>
      </c>
      <c r="BE23" s="655"/>
      <c r="BF23" s="655"/>
      <c r="BG23" s="483"/>
      <c r="BH23" s="483"/>
      <c r="BI23" s="483"/>
      <c r="BJ23" s="428"/>
      <c r="BK23" s="381"/>
      <c r="BN23" s="381"/>
    </row>
    <row r="24" spans="1:66" ht="12.75" customHeight="1" x14ac:dyDescent="0.2">
      <c r="A24" s="442" t="s">
        <v>177</v>
      </c>
      <c r="B24" s="438"/>
      <c r="C24" s="691"/>
      <c r="D24" s="256"/>
      <c r="E24" s="600"/>
      <c r="F24" s="606"/>
      <c r="G24" s="686"/>
      <c r="H24" s="686"/>
      <c r="I24" s="685"/>
      <c r="J24" s="686"/>
      <c r="K24" s="686"/>
      <c r="L24" s="686"/>
      <c r="M24" s="685"/>
      <c r="N24" s="686"/>
      <c r="O24" s="686"/>
      <c r="P24" s="686"/>
      <c r="Q24" s="685"/>
      <c r="R24" s="686"/>
      <c r="S24" s="686"/>
      <c r="T24" s="686"/>
      <c r="U24" s="685"/>
      <c r="V24" s="686"/>
      <c r="W24" s="686"/>
      <c r="X24" s="686"/>
      <c r="Y24" s="685"/>
      <c r="Z24" s="686"/>
      <c r="AA24" s="686"/>
      <c r="AB24" s="686"/>
      <c r="AC24" s="685"/>
      <c r="AD24" s="686"/>
      <c r="AE24" s="686"/>
      <c r="AF24" s="686"/>
      <c r="AG24" s="685"/>
      <c r="AH24" s="686"/>
      <c r="AI24" s="686"/>
      <c r="AJ24" s="686"/>
      <c r="AK24" s="685"/>
      <c r="AL24" s="655"/>
      <c r="AM24" s="685"/>
      <c r="AN24" s="685"/>
      <c r="AO24" s="685"/>
      <c r="AP24" s="655"/>
      <c r="AQ24" s="685"/>
      <c r="AR24" s="685"/>
      <c r="AS24" s="685"/>
      <c r="AT24" s="655"/>
      <c r="AU24" s="260"/>
      <c r="AV24" s="260"/>
      <c r="AW24" s="260"/>
      <c r="AX24" s="260"/>
      <c r="AY24" s="260"/>
      <c r="AZ24" s="259"/>
      <c r="BA24" s="260"/>
      <c r="BB24" s="260"/>
      <c r="BC24" s="172">
        <f t="shared" si="0"/>
        <v>0</v>
      </c>
      <c r="BD24" s="256" t="e">
        <f t="shared" si="1"/>
        <v>#DIV/0!</v>
      </c>
      <c r="BE24" s="655"/>
      <c r="BF24" s="655"/>
      <c r="BG24" s="483"/>
      <c r="BH24" s="483"/>
      <c r="BI24" s="483"/>
      <c r="BJ24" s="428"/>
      <c r="BK24" s="381"/>
      <c r="BN24" s="381"/>
    </row>
    <row r="25" spans="1:66" ht="12.75" customHeight="1" x14ac:dyDescent="0.2">
      <c r="A25" s="438"/>
      <c r="B25" s="438" t="s">
        <v>97</v>
      </c>
      <c r="C25" s="172">
        <v>-5354</v>
      </c>
      <c r="D25" s="256">
        <v>-0.26421239636794314</v>
      </c>
      <c r="E25" s="1373"/>
      <c r="F25" s="124">
        <v>14910</v>
      </c>
      <c r="G25" s="225">
        <v>21491</v>
      </c>
      <c r="H25" s="225">
        <v>21360</v>
      </c>
      <c r="I25" s="1384">
        <v>0</v>
      </c>
      <c r="J25" s="225">
        <v>20264</v>
      </c>
      <c r="K25" s="225">
        <v>0</v>
      </c>
      <c r="L25" s="225">
        <v>0</v>
      </c>
      <c r="M25" s="1384">
        <v>0</v>
      </c>
      <c r="N25" s="228">
        <v>0</v>
      </c>
      <c r="O25" s="225">
        <v>85080</v>
      </c>
      <c r="P25" s="225">
        <v>83430</v>
      </c>
      <c r="Q25" s="685">
        <v>84185</v>
      </c>
      <c r="R25" s="228">
        <v>66138</v>
      </c>
      <c r="S25" s="378">
        <v>0</v>
      </c>
      <c r="T25" s="225">
        <v>29475</v>
      </c>
      <c r="U25" s="685">
        <v>84536</v>
      </c>
      <c r="V25" s="686">
        <v>75141</v>
      </c>
      <c r="W25" s="378">
        <v>0</v>
      </c>
      <c r="X25" s="378">
        <v>0</v>
      </c>
      <c r="Y25" s="685">
        <v>24125</v>
      </c>
      <c r="Z25" s="686">
        <v>13580</v>
      </c>
      <c r="AA25" s="686">
        <v>34913</v>
      </c>
      <c r="AB25" s="526">
        <v>64733</v>
      </c>
      <c r="AC25" s="685">
        <v>82992</v>
      </c>
      <c r="AD25" s="686">
        <v>29435</v>
      </c>
      <c r="AE25" s="686">
        <v>44600</v>
      </c>
      <c r="AF25" s="526">
        <v>85600</v>
      </c>
      <c r="AG25" s="685">
        <v>105788</v>
      </c>
      <c r="AH25" s="686">
        <v>75600</v>
      </c>
      <c r="AI25" s="686">
        <v>39040</v>
      </c>
      <c r="AJ25" s="526">
        <v>6854</v>
      </c>
      <c r="AK25" s="1384">
        <v>0</v>
      </c>
      <c r="AL25" s="655">
        <v>15038</v>
      </c>
      <c r="AM25" s="1384">
        <v>0</v>
      </c>
      <c r="AN25" s="685">
        <v>48130</v>
      </c>
      <c r="AO25" s="685">
        <v>2265</v>
      </c>
      <c r="AP25" s="1385">
        <v>0</v>
      </c>
      <c r="AQ25" s="1384">
        <v>0</v>
      </c>
      <c r="AR25" s="1384">
        <v>0</v>
      </c>
      <c r="AS25" s="685">
        <v>556</v>
      </c>
      <c r="AT25" s="655"/>
      <c r="AU25" s="260">
        <v>14910</v>
      </c>
      <c r="AV25" s="260">
        <v>20264</v>
      </c>
      <c r="AW25" s="260">
        <v>0</v>
      </c>
      <c r="AX25" s="260">
        <v>66138</v>
      </c>
      <c r="AY25" s="260">
        <v>75141</v>
      </c>
      <c r="AZ25" s="259">
        <v>13580</v>
      </c>
      <c r="BA25" s="260">
        <v>29435</v>
      </c>
      <c r="BB25" s="260">
        <v>75600</v>
      </c>
      <c r="BC25" s="172">
        <f t="shared" si="0"/>
        <v>-46165</v>
      </c>
      <c r="BD25" s="256">
        <f t="shared" si="1"/>
        <v>-0.61064814814814816</v>
      </c>
      <c r="BE25" s="655">
        <v>15038</v>
      </c>
      <c r="BF25" s="1384">
        <v>0</v>
      </c>
      <c r="BG25" s="483">
        <v>4684</v>
      </c>
      <c r="BH25" s="483">
        <v>0</v>
      </c>
      <c r="BI25" s="483">
        <v>2541</v>
      </c>
      <c r="BJ25" s="428"/>
      <c r="BK25" s="381"/>
      <c r="BN25" s="381"/>
    </row>
    <row r="26" spans="1:66" s="413" customFormat="1" ht="12.75" customHeight="1" x14ac:dyDescent="0.2">
      <c r="A26" s="438"/>
      <c r="B26" s="438" t="s">
        <v>186</v>
      </c>
      <c r="C26" s="172">
        <v>0</v>
      </c>
      <c r="D26" s="256">
        <v>0</v>
      </c>
      <c r="E26" s="600"/>
      <c r="F26" s="154">
        <v>0</v>
      </c>
      <c r="G26" s="378">
        <v>0</v>
      </c>
      <c r="H26" s="378">
        <v>0</v>
      </c>
      <c r="I26" s="1384">
        <v>0</v>
      </c>
      <c r="J26" s="378">
        <v>0</v>
      </c>
      <c r="K26" s="378">
        <v>0</v>
      </c>
      <c r="L26" s="378">
        <v>0</v>
      </c>
      <c r="M26" s="1384">
        <v>0</v>
      </c>
      <c r="N26" s="225">
        <v>0</v>
      </c>
      <c r="O26" s="378">
        <v>0</v>
      </c>
      <c r="P26" s="378">
        <v>0</v>
      </c>
      <c r="Q26" s="1384">
        <v>0</v>
      </c>
      <c r="R26" s="225">
        <v>0</v>
      </c>
      <c r="S26" s="378">
        <v>0</v>
      </c>
      <c r="T26" s="378">
        <v>0</v>
      </c>
      <c r="U26" s="1384">
        <v>0</v>
      </c>
      <c r="V26" s="526">
        <v>150000</v>
      </c>
      <c r="W26" s="378">
        <v>0</v>
      </c>
      <c r="X26" s="378">
        <v>0</v>
      </c>
      <c r="Y26" s="1384">
        <v>0</v>
      </c>
      <c r="Z26" s="378">
        <v>0</v>
      </c>
      <c r="AA26" s="378">
        <v>0</v>
      </c>
      <c r="AB26" s="378">
        <v>0</v>
      </c>
      <c r="AC26" s="1384">
        <v>0</v>
      </c>
      <c r="AD26" s="378">
        <v>0</v>
      </c>
      <c r="AE26" s="378"/>
      <c r="AF26" s="378"/>
      <c r="AG26" s="1384"/>
      <c r="AH26" s="378"/>
      <c r="AI26" s="378"/>
      <c r="AJ26" s="378"/>
      <c r="AK26" s="1384"/>
      <c r="AL26" s="1385"/>
      <c r="AM26" s="1384"/>
      <c r="AN26" s="1384"/>
      <c r="AO26" s="1384"/>
      <c r="AP26" s="1385"/>
      <c r="AQ26" s="1384"/>
      <c r="AR26" s="1384"/>
      <c r="AS26" s="1384"/>
      <c r="AT26" s="655"/>
      <c r="AU26" s="260">
        <v>0</v>
      </c>
      <c r="AV26" s="260">
        <v>0</v>
      </c>
      <c r="AW26" s="260">
        <v>0</v>
      </c>
      <c r="AX26" s="260">
        <v>0</v>
      </c>
      <c r="AY26" s="260">
        <v>150000</v>
      </c>
      <c r="AZ26" s="254">
        <v>0</v>
      </c>
      <c r="BA26" s="254">
        <f>X26</f>
        <v>0</v>
      </c>
      <c r="BB26" s="254">
        <f>Y26</f>
        <v>0</v>
      </c>
      <c r="BC26" s="172"/>
      <c r="BD26" s="256"/>
      <c r="BE26" s="1385">
        <f>AB26</f>
        <v>0</v>
      </c>
      <c r="BF26" s="1384"/>
      <c r="BG26" s="483"/>
      <c r="BH26" s="483"/>
      <c r="BI26" s="483"/>
      <c r="BJ26" s="1394"/>
      <c r="BK26" s="609"/>
      <c r="BN26" s="609"/>
    </row>
    <row r="27" spans="1:66" ht="12.75" customHeight="1" x14ac:dyDescent="0.2">
      <c r="A27" s="438"/>
      <c r="B27" s="438" t="s">
        <v>204</v>
      </c>
      <c r="C27" s="684">
        <v>-227204</v>
      </c>
      <c r="D27" s="256">
        <v>-0.34706762047479606</v>
      </c>
      <c r="E27" s="600"/>
      <c r="F27" s="606">
        <v>427435</v>
      </c>
      <c r="G27" s="686">
        <v>400175</v>
      </c>
      <c r="H27" s="686">
        <v>618872</v>
      </c>
      <c r="I27" s="685">
        <v>633403</v>
      </c>
      <c r="J27" s="686">
        <v>654639</v>
      </c>
      <c r="K27" s="686">
        <v>839826</v>
      </c>
      <c r="L27" s="686">
        <v>777237</v>
      </c>
      <c r="M27" s="685">
        <v>564166</v>
      </c>
      <c r="N27" s="686">
        <v>913913</v>
      </c>
      <c r="O27" s="686">
        <v>816037</v>
      </c>
      <c r="P27" s="686">
        <v>718815</v>
      </c>
      <c r="Q27" s="685">
        <v>1215685</v>
      </c>
      <c r="R27" s="686">
        <v>689020</v>
      </c>
      <c r="S27" s="686">
        <v>1193043</v>
      </c>
      <c r="T27" s="686">
        <v>847665</v>
      </c>
      <c r="U27" s="685">
        <v>1036535</v>
      </c>
      <c r="V27" s="686">
        <v>914649</v>
      </c>
      <c r="W27" s="686">
        <v>952750</v>
      </c>
      <c r="X27" s="686">
        <v>1117268</v>
      </c>
      <c r="Y27" s="685">
        <v>731730</v>
      </c>
      <c r="Z27" s="686">
        <v>722613</v>
      </c>
      <c r="AA27" s="686">
        <v>853869</v>
      </c>
      <c r="AB27" s="686">
        <v>1236229</v>
      </c>
      <c r="AC27" s="685">
        <v>702976</v>
      </c>
      <c r="AD27" s="686">
        <v>364137</v>
      </c>
      <c r="AE27" s="686">
        <v>324877</v>
      </c>
      <c r="AF27" s="686">
        <v>382209</v>
      </c>
      <c r="AG27" s="685">
        <v>56318</v>
      </c>
      <c r="AH27" s="686">
        <v>79426</v>
      </c>
      <c r="AI27" s="686">
        <v>62151</v>
      </c>
      <c r="AJ27" s="686">
        <v>15194</v>
      </c>
      <c r="AK27" s="685">
        <v>32227</v>
      </c>
      <c r="AL27" s="655">
        <v>13757</v>
      </c>
      <c r="AM27" s="685">
        <v>96383</v>
      </c>
      <c r="AN27" s="685">
        <v>48784</v>
      </c>
      <c r="AO27" s="685">
        <v>85222</v>
      </c>
      <c r="AP27" s="655">
        <v>41176</v>
      </c>
      <c r="AQ27" s="685">
        <v>54467</v>
      </c>
      <c r="AR27" s="685">
        <v>25926</v>
      </c>
      <c r="AS27" s="685">
        <v>109923</v>
      </c>
      <c r="AT27" s="655"/>
      <c r="AU27" s="260">
        <v>427435</v>
      </c>
      <c r="AV27" s="260">
        <v>654639</v>
      </c>
      <c r="AW27" s="260">
        <v>913913</v>
      </c>
      <c r="AX27" s="260">
        <v>689020</v>
      </c>
      <c r="AY27" s="260">
        <v>914649</v>
      </c>
      <c r="AZ27" s="259">
        <v>722613</v>
      </c>
      <c r="BA27" s="260">
        <v>364137</v>
      </c>
      <c r="BB27" s="260">
        <v>79426</v>
      </c>
      <c r="BC27" s="172">
        <f>+BA27-BB27</f>
        <v>284711</v>
      </c>
      <c r="BD27" s="256">
        <f>BC27/BB27</f>
        <v>3.5846070556241028</v>
      </c>
      <c r="BE27" s="655">
        <v>13757</v>
      </c>
      <c r="BF27" s="655">
        <v>41176</v>
      </c>
      <c r="BG27" s="483">
        <v>37169</v>
      </c>
      <c r="BH27" s="483">
        <v>105527</v>
      </c>
      <c r="BI27" s="483">
        <v>281723</v>
      </c>
      <c r="BJ27" s="428"/>
      <c r="BK27" s="381"/>
      <c r="BN27" s="381"/>
    </row>
    <row r="28" spans="1:66" s="413" customFormat="1" ht="12.75" customHeight="1" x14ac:dyDescent="0.2">
      <c r="A28" s="438"/>
      <c r="B28" s="438" t="s">
        <v>166</v>
      </c>
      <c r="C28" s="684">
        <v>-338098</v>
      </c>
      <c r="D28" s="256">
        <v>-0.13300702293824126</v>
      </c>
      <c r="E28" s="600"/>
      <c r="F28" s="606">
        <v>2203858</v>
      </c>
      <c r="G28" s="686">
        <v>1518277</v>
      </c>
      <c r="H28" s="686">
        <v>2176283</v>
      </c>
      <c r="I28" s="685">
        <v>2628900</v>
      </c>
      <c r="J28" s="686">
        <v>2541956</v>
      </c>
      <c r="K28" s="686">
        <v>1948539</v>
      </c>
      <c r="L28" s="686">
        <v>2756351</v>
      </c>
      <c r="M28" s="685">
        <v>2637409</v>
      </c>
      <c r="N28" s="225">
        <v>2888267</v>
      </c>
      <c r="O28" s="686">
        <v>2064779</v>
      </c>
      <c r="P28" s="686">
        <v>2317668</v>
      </c>
      <c r="Q28" s="685">
        <v>2915765</v>
      </c>
      <c r="R28" s="225">
        <v>2746790</v>
      </c>
      <c r="S28" s="686">
        <v>2681775</v>
      </c>
      <c r="T28" s="686">
        <v>3150580</v>
      </c>
      <c r="U28" s="685">
        <v>2887434</v>
      </c>
      <c r="V28" s="225">
        <v>3590266</v>
      </c>
      <c r="W28" s="686">
        <v>2592774</v>
      </c>
      <c r="X28" s="686">
        <v>3663323</v>
      </c>
      <c r="Y28" s="685">
        <v>2802669</v>
      </c>
      <c r="Z28" s="686">
        <v>3557275</v>
      </c>
      <c r="AA28" s="686">
        <v>2910423</v>
      </c>
      <c r="AB28" s="686">
        <v>3257736</v>
      </c>
      <c r="AC28" s="685">
        <v>2483250</v>
      </c>
      <c r="AD28" s="686">
        <v>2308146</v>
      </c>
      <c r="AE28" s="686">
        <v>1794123</v>
      </c>
      <c r="AF28" s="686">
        <v>2535971</v>
      </c>
      <c r="AG28" s="685">
        <v>1622288</v>
      </c>
      <c r="AH28" s="686">
        <v>1469369</v>
      </c>
      <c r="AI28" s="686">
        <v>1195533</v>
      </c>
      <c r="AJ28" s="686">
        <v>1480714</v>
      </c>
      <c r="AK28" s="685">
        <v>1836764</v>
      </c>
      <c r="AL28" s="655">
        <v>1687479</v>
      </c>
      <c r="AM28" s="685">
        <v>1461130</v>
      </c>
      <c r="AN28" s="685">
        <v>2021498</v>
      </c>
      <c r="AO28" s="685">
        <v>2189371</v>
      </c>
      <c r="AP28" s="655">
        <v>2156540</v>
      </c>
      <c r="AQ28" s="685">
        <v>1380767</v>
      </c>
      <c r="AR28" s="685">
        <v>1311248</v>
      </c>
      <c r="AS28" s="685">
        <v>1359198</v>
      </c>
      <c r="AT28" s="655"/>
      <c r="AU28" s="260">
        <v>2203858</v>
      </c>
      <c r="AV28" s="260">
        <v>2541956</v>
      </c>
      <c r="AW28" s="260">
        <v>2888267</v>
      </c>
      <c r="AX28" s="260">
        <v>2746790</v>
      </c>
      <c r="AY28" s="260">
        <v>3590266</v>
      </c>
      <c r="AZ28" s="259">
        <v>3557275</v>
      </c>
      <c r="BA28" s="260">
        <v>2308146</v>
      </c>
      <c r="BB28" s="260">
        <v>1469369</v>
      </c>
      <c r="BC28" s="172">
        <f>+BA28-BB28</f>
        <v>838777</v>
      </c>
      <c r="BD28" s="256">
        <f>BC28/BB28</f>
        <v>0.57084163338140381</v>
      </c>
      <c r="BE28" s="655">
        <v>1687479</v>
      </c>
      <c r="BF28" s="655">
        <v>2156540</v>
      </c>
      <c r="BG28" s="483">
        <v>1832956</v>
      </c>
      <c r="BH28" s="483">
        <v>1262072</v>
      </c>
      <c r="BI28" s="483">
        <v>1048395</v>
      </c>
      <c r="BJ28" s="1394"/>
      <c r="BK28" s="609"/>
      <c r="BN28" s="609"/>
    </row>
    <row r="29" spans="1:66" s="413" customFormat="1" ht="12.75" customHeight="1" x14ac:dyDescent="0.2">
      <c r="A29" s="438"/>
      <c r="B29" s="438" t="s">
        <v>98</v>
      </c>
      <c r="C29" s="172">
        <v>-3930</v>
      </c>
      <c r="D29" s="256">
        <v>-0.48091042584434657</v>
      </c>
      <c r="E29" s="600"/>
      <c r="F29" s="124">
        <v>4242</v>
      </c>
      <c r="G29" s="225">
        <v>3838</v>
      </c>
      <c r="H29" s="225">
        <v>4014</v>
      </c>
      <c r="I29" s="253">
        <v>4935</v>
      </c>
      <c r="J29" s="225">
        <v>8172</v>
      </c>
      <c r="K29" s="225">
        <v>6082</v>
      </c>
      <c r="L29" s="225">
        <v>11774</v>
      </c>
      <c r="M29" s="253">
        <v>10653</v>
      </c>
      <c r="N29" s="225">
        <v>10822</v>
      </c>
      <c r="O29" s="225">
        <v>0</v>
      </c>
      <c r="P29" s="378">
        <v>0</v>
      </c>
      <c r="Q29" s="1384">
        <v>0</v>
      </c>
      <c r="R29" s="225">
        <v>4428</v>
      </c>
      <c r="S29" s="225">
        <v>2494</v>
      </c>
      <c r="T29" s="378">
        <v>0</v>
      </c>
      <c r="U29" s="1384">
        <v>0</v>
      </c>
      <c r="V29" s="225">
        <v>0</v>
      </c>
      <c r="W29" s="225">
        <v>0</v>
      </c>
      <c r="X29" s="378">
        <v>0</v>
      </c>
      <c r="Y29" s="1384">
        <v>0</v>
      </c>
      <c r="Z29" s="686">
        <v>23977</v>
      </c>
      <c r="AA29" s="225">
        <v>8668</v>
      </c>
      <c r="AB29" s="378">
        <v>0</v>
      </c>
      <c r="AC29" s="1384">
        <v>0</v>
      </c>
      <c r="AD29" s="686">
        <v>5385</v>
      </c>
      <c r="AE29" s="225">
        <v>4590</v>
      </c>
      <c r="AF29" s="378">
        <v>0</v>
      </c>
      <c r="AG29" s="1384">
        <v>0</v>
      </c>
      <c r="AH29" s="378">
        <v>0</v>
      </c>
      <c r="AI29" s="378">
        <v>0</v>
      </c>
      <c r="AJ29" s="378">
        <v>0</v>
      </c>
      <c r="AK29" s="1384">
        <v>0</v>
      </c>
      <c r="AL29" s="1385">
        <v>0</v>
      </c>
      <c r="AM29" s="1384">
        <v>0</v>
      </c>
      <c r="AN29" s="1384">
        <v>0</v>
      </c>
      <c r="AO29" s="685">
        <v>2528</v>
      </c>
      <c r="AP29" s="655">
        <v>15035</v>
      </c>
      <c r="AQ29" s="685">
        <v>3681</v>
      </c>
      <c r="AR29" s="685">
        <v>1150</v>
      </c>
      <c r="AS29" s="685">
        <v>8522</v>
      </c>
      <c r="AT29" s="655"/>
      <c r="AU29" s="260">
        <v>4242</v>
      </c>
      <c r="AV29" s="260">
        <v>8172</v>
      </c>
      <c r="AW29" s="260">
        <v>10822</v>
      </c>
      <c r="AX29" s="260">
        <v>4428</v>
      </c>
      <c r="AY29" s="260">
        <v>0</v>
      </c>
      <c r="AZ29" s="259">
        <v>23977</v>
      </c>
      <c r="BA29" s="254">
        <v>5385</v>
      </c>
      <c r="BB29" s="254">
        <v>0</v>
      </c>
      <c r="BC29" s="172">
        <f>+BA29-BB29</f>
        <v>5385</v>
      </c>
      <c r="BD29" s="256" t="e">
        <f>BC29/BB29</f>
        <v>#DIV/0!</v>
      </c>
      <c r="BE29" s="1385">
        <v>0</v>
      </c>
      <c r="BF29" s="655">
        <v>15035</v>
      </c>
      <c r="BG29" s="483">
        <v>15334</v>
      </c>
      <c r="BH29" s="483">
        <v>6737</v>
      </c>
      <c r="BI29" s="483">
        <v>16905</v>
      </c>
      <c r="BJ29" s="1394"/>
      <c r="BK29" s="609"/>
      <c r="BN29" s="609"/>
    </row>
    <row r="30" spans="1:66" s="413" customFormat="1" ht="12.75" customHeight="1" x14ac:dyDescent="0.2">
      <c r="A30" s="438"/>
      <c r="B30" s="438" t="s">
        <v>214</v>
      </c>
      <c r="C30" s="172">
        <v>0</v>
      </c>
      <c r="D30" s="256">
        <v>0</v>
      </c>
      <c r="E30" s="600"/>
      <c r="F30" s="124">
        <v>0</v>
      </c>
      <c r="G30" s="225">
        <v>0</v>
      </c>
      <c r="H30" s="225">
        <v>0</v>
      </c>
      <c r="I30" s="253">
        <v>0</v>
      </c>
      <c r="J30" s="225">
        <v>0</v>
      </c>
      <c r="K30" s="225">
        <v>0</v>
      </c>
      <c r="L30" s="225">
        <v>0</v>
      </c>
      <c r="M30" s="253">
        <v>0</v>
      </c>
      <c r="N30" s="225">
        <v>0</v>
      </c>
      <c r="O30" s="225">
        <v>5988</v>
      </c>
      <c r="P30" s="225">
        <v>14288</v>
      </c>
      <c r="Q30" s="253">
        <v>14218</v>
      </c>
      <c r="R30" s="225">
        <v>14218</v>
      </c>
      <c r="S30" s="225">
        <v>14218</v>
      </c>
      <c r="T30" s="225">
        <v>6000</v>
      </c>
      <c r="U30" s="1384">
        <v>0</v>
      </c>
      <c r="V30" s="225">
        <v>0</v>
      </c>
      <c r="W30" s="225">
        <v>0</v>
      </c>
      <c r="X30" s="378">
        <v>0</v>
      </c>
      <c r="Y30" s="1384">
        <v>0</v>
      </c>
      <c r="Z30" s="378">
        <v>0</v>
      </c>
      <c r="AA30" s="378">
        <v>0</v>
      </c>
      <c r="AB30" s="378">
        <v>0</v>
      </c>
      <c r="AC30" s="1384"/>
      <c r="AD30" s="686"/>
      <c r="AE30" s="225"/>
      <c r="AF30" s="378"/>
      <c r="AG30" s="1384"/>
      <c r="AH30" s="378"/>
      <c r="AI30" s="378"/>
      <c r="AJ30" s="378"/>
      <c r="AK30" s="1384"/>
      <c r="AL30" s="1385"/>
      <c r="AM30" s="1384"/>
      <c r="AN30" s="1384"/>
      <c r="AO30" s="685"/>
      <c r="AP30" s="655"/>
      <c r="AQ30" s="685"/>
      <c r="AR30" s="685"/>
      <c r="AS30" s="685"/>
      <c r="AT30" s="655"/>
      <c r="AU30" s="260">
        <v>0</v>
      </c>
      <c r="AV30" s="260">
        <v>0</v>
      </c>
      <c r="AW30" s="260">
        <v>0</v>
      </c>
      <c r="AX30" s="260">
        <v>14218</v>
      </c>
      <c r="AY30" s="260">
        <v>0</v>
      </c>
      <c r="AZ30" s="254">
        <v>0</v>
      </c>
      <c r="BA30" s="254">
        <v>0</v>
      </c>
      <c r="BB30" s="254">
        <v>0</v>
      </c>
      <c r="BC30" s="1385">
        <v>0</v>
      </c>
      <c r="BD30" s="256"/>
      <c r="BE30" s="1385">
        <v>0</v>
      </c>
      <c r="BF30" s="685"/>
      <c r="BG30" s="483"/>
      <c r="BH30" s="483"/>
      <c r="BI30" s="483"/>
      <c r="BJ30" s="1394"/>
      <c r="BK30" s="609"/>
      <c r="BN30" s="609"/>
    </row>
    <row r="31" spans="1:66" s="413" customFormat="1" ht="12.75" customHeight="1" x14ac:dyDescent="0.2">
      <c r="A31" s="438"/>
      <c r="B31" s="438" t="s">
        <v>205</v>
      </c>
      <c r="C31" s="172">
        <v>-1607</v>
      </c>
      <c r="D31" s="256">
        <v>-0.78123480797277589</v>
      </c>
      <c r="E31" s="600"/>
      <c r="F31" s="124">
        <v>450</v>
      </c>
      <c r="G31" s="225">
        <v>3842</v>
      </c>
      <c r="H31" s="225">
        <v>6177</v>
      </c>
      <c r="I31" s="253">
        <v>6622</v>
      </c>
      <c r="J31" s="225">
        <v>2057</v>
      </c>
      <c r="K31" s="225">
        <v>3029</v>
      </c>
      <c r="L31" s="225">
        <v>1899</v>
      </c>
      <c r="M31" s="253">
        <v>4796</v>
      </c>
      <c r="N31" s="225">
        <v>3028</v>
      </c>
      <c r="O31" s="225">
        <v>4530</v>
      </c>
      <c r="P31" s="225">
        <v>1493</v>
      </c>
      <c r="Q31" s="253">
        <v>1711</v>
      </c>
      <c r="R31" s="225">
        <v>2576</v>
      </c>
      <c r="S31" s="225">
        <v>3575</v>
      </c>
      <c r="T31" s="225">
        <v>3872</v>
      </c>
      <c r="U31" s="253">
        <v>7482</v>
      </c>
      <c r="V31" s="225">
        <v>8088</v>
      </c>
      <c r="W31" s="225">
        <v>8840</v>
      </c>
      <c r="X31" s="225">
        <v>6082</v>
      </c>
      <c r="Y31" s="253">
        <v>7340</v>
      </c>
      <c r="Z31" s="225">
        <v>8163</v>
      </c>
      <c r="AA31" s="225">
        <v>8285</v>
      </c>
      <c r="AB31" s="225">
        <v>7688</v>
      </c>
      <c r="AC31" s="253">
        <v>6690</v>
      </c>
      <c r="AD31" s="378">
        <v>0</v>
      </c>
      <c r="AE31" s="378">
        <v>0</v>
      </c>
      <c r="AF31" s="378">
        <v>0</v>
      </c>
      <c r="AG31" s="1384">
        <v>0</v>
      </c>
      <c r="AH31" s="378">
        <v>0</v>
      </c>
      <c r="AI31" s="378">
        <v>0</v>
      </c>
      <c r="AJ31" s="378">
        <v>0</v>
      </c>
      <c r="AK31" s="1384">
        <v>0</v>
      </c>
      <c r="AL31" s="1385">
        <v>0</v>
      </c>
      <c r="AM31" s="1384">
        <v>0</v>
      </c>
      <c r="AN31" s="1384">
        <v>0</v>
      </c>
      <c r="AO31" s="1384">
        <v>0</v>
      </c>
      <c r="AP31" s="1385">
        <v>0</v>
      </c>
      <c r="AQ31" s="1384">
        <v>0</v>
      </c>
      <c r="AR31" s="1384">
        <v>0</v>
      </c>
      <c r="AS31" s="1384">
        <v>0</v>
      </c>
      <c r="AT31" s="655"/>
      <c r="AU31" s="260">
        <v>450</v>
      </c>
      <c r="AV31" s="260">
        <v>2057</v>
      </c>
      <c r="AW31" s="260">
        <v>3028</v>
      </c>
      <c r="AX31" s="260">
        <v>2576</v>
      </c>
      <c r="AY31" s="260">
        <v>8088</v>
      </c>
      <c r="AZ31" s="259">
        <v>8163</v>
      </c>
      <c r="BA31" s="254">
        <v>0</v>
      </c>
      <c r="BB31" s="254">
        <v>0</v>
      </c>
      <c r="BC31" s="172">
        <f>+BA31-BB31</f>
        <v>0</v>
      </c>
      <c r="BD31" s="256" t="e">
        <f>BC31/BB31</f>
        <v>#DIV/0!</v>
      </c>
      <c r="BE31" s="1385">
        <v>0</v>
      </c>
      <c r="BF31" s="1384">
        <v>0</v>
      </c>
      <c r="BG31" s="483">
        <v>0</v>
      </c>
      <c r="BH31" s="483">
        <v>0</v>
      </c>
      <c r="BI31" s="483">
        <v>973</v>
      </c>
      <c r="BJ31" s="1394"/>
      <c r="BK31" s="609"/>
      <c r="BN31" s="609"/>
    </row>
    <row r="32" spans="1:66" s="413" customFormat="1" ht="12.75" customHeight="1" x14ac:dyDescent="0.2">
      <c r="A32" s="438"/>
      <c r="B32" s="438" t="s">
        <v>99</v>
      </c>
      <c r="C32" s="1378">
        <v>0</v>
      </c>
      <c r="D32" s="256">
        <v>0</v>
      </c>
      <c r="E32" s="600"/>
      <c r="F32" s="606">
        <v>15000</v>
      </c>
      <c r="G32" s="686">
        <v>15000</v>
      </c>
      <c r="H32" s="686">
        <v>15000</v>
      </c>
      <c r="I32" s="685">
        <v>15000</v>
      </c>
      <c r="J32" s="686">
        <v>15000</v>
      </c>
      <c r="K32" s="686">
        <v>15000</v>
      </c>
      <c r="L32" s="686">
        <v>15000</v>
      </c>
      <c r="M32" s="685">
        <v>15000</v>
      </c>
      <c r="N32" s="686">
        <v>15000</v>
      </c>
      <c r="O32" s="686">
        <v>15000</v>
      </c>
      <c r="P32" s="686">
        <v>15000</v>
      </c>
      <c r="Q32" s="685">
        <v>15000</v>
      </c>
      <c r="R32" s="686">
        <v>15000</v>
      </c>
      <c r="S32" s="686">
        <v>15000</v>
      </c>
      <c r="T32" s="686">
        <v>15000</v>
      </c>
      <c r="U32" s="685">
        <v>15000</v>
      </c>
      <c r="V32" s="686">
        <v>15000</v>
      </c>
      <c r="W32" s="686">
        <v>15000</v>
      </c>
      <c r="X32" s="686">
        <v>15000</v>
      </c>
      <c r="Y32" s="685">
        <v>15000</v>
      </c>
      <c r="Z32" s="686">
        <v>15000</v>
      </c>
      <c r="AA32" s="686">
        <v>15000</v>
      </c>
      <c r="AB32" s="686">
        <v>15000</v>
      </c>
      <c r="AC32" s="685">
        <v>15000</v>
      </c>
      <c r="AD32" s="686">
        <v>15000</v>
      </c>
      <c r="AE32" s="686">
        <v>15000</v>
      </c>
      <c r="AF32" s="686">
        <v>15000</v>
      </c>
      <c r="AG32" s="685">
        <v>15000</v>
      </c>
      <c r="AH32" s="686">
        <v>25000</v>
      </c>
      <c r="AI32" s="686">
        <v>25000</v>
      </c>
      <c r="AJ32" s="686">
        <v>25000</v>
      </c>
      <c r="AK32" s="685">
        <v>25000</v>
      </c>
      <c r="AL32" s="655">
        <v>25000</v>
      </c>
      <c r="AM32" s="685">
        <v>25000</v>
      </c>
      <c r="AN32" s="685">
        <v>25000</v>
      </c>
      <c r="AO32" s="685">
        <v>25000</v>
      </c>
      <c r="AP32" s="655">
        <v>25000</v>
      </c>
      <c r="AQ32" s="1384">
        <v>0</v>
      </c>
      <c r="AR32" s="1384">
        <v>0</v>
      </c>
      <c r="AS32" s="1384">
        <v>0</v>
      </c>
      <c r="AT32" s="655"/>
      <c r="AU32" s="260">
        <v>15000</v>
      </c>
      <c r="AV32" s="260">
        <v>15000</v>
      </c>
      <c r="AW32" s="260">
        <v>15000</v>
      </c>
      <c r="AX32" s="260">
        <v>15000</v>
      </c>
      <c r="AY32" s="260">
        <v>15000</v>
      </c>
      <c r="AZ32" s="259">
        <v>15000</v>
      </c>
      <c r="BA32" s="260">
        <v>15000</v>
      </c>
      <c r="BB32" s="260">
        <v>25000</v>
      </c>
      <c r="BC32" s="172">
        <f t="shared" si="0"/>
        <v>-10000</v>
      </c>
      <c r="BD32" s="256">
        <f t="shared" si="1"/>
        <v>-0.4</v>
      </c>
      <c r="BE32" s="655">
        <v>25000</v>
      </c>
      <c r="BF32" s="655">
        <v>25000</v>
      </c>
      <c r="BG32" s="483">
        <v>0</v>
      </c>
      <c r="BH32" s="483">
        <v>0</v>
      </c>
      <c r="BI32" s="483">
        <v>10000</v>
      </c>
      <c r="BJ32" s="1394"/>
      <c r="BK32" s="609"/>
      <c r="BN32" s="609"/>
    </row>
    <row r="33" spans="1:66" s="413" customFormat="1" ht="12.75" customHeight="1" x14ac:dyDescent="0.2">
      <c r="A33" s="438"/>
      <c r="B33" s="438" t="s">
        <v>290</v>
      </c>
      <c r="C33" s="172">
        <v>-1553</v>
      </c>
      <c r="D33" s="256">
        <v>-0.15114355231143553</v>
      </c>
      <c r="E33" s="600"/>
      <c r="F33" s="124">
        <v>8722</v>
      </c>
      <c r="G33" s="225">
        <v>11481</v>
      </c>
      <c r="H33" s="225">
        <v>11361</v>
      </c>
      <c r="I33" s="253">
        <v>11584</v>
      </c>
      <c r="J33" s="225">
        <v>10275</v>
      </c>
      <c r="K33" s="225">
        <v>9608</v>
      </c>
      <c r="L33" s="225">
        <v>15130</v>
      </c>
      <c r="M33" s="253">
        <v>15821</v>
      </c>
      <c r="N33" s="225">
        <v>14912</v>
      </c>
      <c r="O33" s="225">
        <v>12110</v>
      </c>
      <c r="P33" s="225">
        <v>12375</v>
      </c>
      <c r="Q33" s="253">
        <v>12244</v>
      </c>
      <c r="R33" s="225">
        <v>16169</v>
      </c>
      <c r="S33" s="225">
        <v>15913</v>
      </c>
      <c r="T33" s="225">
        <v>16047</v>
      </c>
      <c r="U33" s="253">
        <v>16882</v>
      </c>
      <c r="V33" s="225">
        <v>17454</v>
      </c>
      <c r="W33" s="225">
        <v>18218</v>
      </c>
      <c r="X33" s="378">
        <v>0</v>
      </c>
      <c r="Y33" s="1384">
        <v>0</v>
      </c>
      <c r="Z33" s="378">
        <v>0</v>
      </c>
      <c r="AA33" s="378">
        <v>0</v>
      </c>
      <c r="AB33" s="378">
        <v>0</v>
      </c>
      <c r="AC33" s="1384">
        <v>0</v>
      </c>
      <c r="AD33" s="378">
        <v>0</v>
      </c>
      <c r="AE33" s="378">
        <v>0</v>
      </c>
      <c r="AF33" s="686"/>
      <c r="AG33" s="685"/>
      <c r="AH33" s="686"/>
      <c r="AI33" s="686"/>
      <c r="AJ33" s="686"/>
      <c r="AK33" s="685"/>
      <c r="AL33" s="655"/>
      <c r="AM33" s="685"/>
      <c r="AN33" s="685"/>
      <c r="AO33" s="685"/>
      <c r="AP33" s="655"/>
      <c r="AQ33" s="1384"/>
      <c r="AR33" s="1384"/>
      <c r="AS33" s="1384"/>
      <c r="AT33" s="655"/>
      <c r="AU33" s="260">
        <v>8722</v>
      </c>
      <c r="AV33" s="260">
        <v>10275</v>
      </c>
      <c r="AW33" s="260">
        <v>14912</v>
      </c>
      <c r="AX33" s="260">
        <v>16169</v>
      </c>
      <c r="AY33" s="260">
        <v>17454</v>
      </c>
      <c r="AZ33" s="253">
        <v>0</v>
      </c>
      <c r="BA33" s="254">
        <v>0</v>
      </c>
      <c r="BB33" s="254">
        <v>0</v>
      </c>
      <c r="BC33" s="172">
        <f>+BA33-BB33</f>
        <v>0</v>
      </c>
      <c r="BD33" s="256" t="e">
        <f>BC33/BB33</f>
        <v>#DIV/0!</v>
      </c>
      <c r="BE33" s="1385">
        <v>0</v>
      </c>
      <c r="BF33" s="1384">
        <v>0</v>
      </c>
      <c r="BG33" s="483"/>
      <c r="BH33" s="483"/>
      <c r="BI33" s="483"/>
      <c r="BJ33" s="1394"/>
      <c r="BK33" s="609"/>
      <c r="BN33" s="609"/>
    </row>
    <row r="34" spans="1:66" s="413" customFormat="1" ht="12.75" customHeight="1" x14ac:dyDescent="0.2">
      <c r="A34" s="438"/>
      <c r="B34" s="438" t="s">
        <v>100</v>
      </c>
      <c r="C34" s="684">
        <v>-367613</v>
      </c>
      <c r="D34" s="256">
        <v>-0.32894781583153027</v>
      </c>
      <c r="E34" s="600"/>
      <c r="F34" s="606">
        <v>749929</v>
      </c>
      <c r="G34" s="686">
        <v>789211</v>
      </c>
      <c r="H34" s="686">
        <v>1128485</v>
      </c>
      <c r="I34" s="685">
        <v>1127969</v>
      </c>
      <c r="J34" s="686">
        <v>1117542</v>
      </c>
      <c r="K34" s="686">
        <v>1107952</v>
      </c>
      <c r="L34" s="686">
        <v>1141811</v>
      </c>
      <c r="M34" s="685">
        <v>1123293</v>
      </c>
      <c r="N34" s="686">
        <v>1168680</v>
      </c>
      <c r="O34" s="686">
        <v>1119396</v>
      </c>
      <c r="P34" s="686">
        <v>1082613</v>
      </c>
      <c r="Q34" s="685">
        <v>1068625</v>
      </c>
      <c r="R34" s="686">
        <v>1049163</v>
      </c>
      <c r="S34" s="686">
        <v>1051183</v>
      </c>
      <c r="T34" s="686">
        <v>1033842</v>
      </c>
      <c r="U34" s="685">
        <v>1057969</v>
      </c>
      <c r="V34" s="686">
        <v>992125</v>
      </c>
      <c r="W34" s="686">
        <v>852295</v>
      </c>
      <c r="X34" s="686">
        <v>863493</v>
      </c>
      <c r="Y34" s="685">
        <v>848241</v>
      </c>
      <c r="Z34" s="686">
        <v>756892</v>
      </c>
      <c r="AA34" s="686">
        <v>724726</v>
      </c>
      <c r="AB34" s="686">
        <v>680530</v>
      </c>
      <c r="AC34" s="685">
        <v>670996</v>
      </c>
      <c r="AD34" s="686">
        <v>401745</v>
      </c>
      <c r="AE34" s="686">
        <v>400667</v>
      </c>
      <c r="AF34" s="686">
        <v>388225</v>
      </c>
      <c r="AG34" s="685">
        <v>385396</v>
      </c>
      <c r="AH34" s="686">
        <v>372704</v>
      </c>
      <c r="AI34" s="686">
        <v>357961</v>
      </c>
      <c r="AJ34" s="686">
        <v>414308</v>
      </c>
      <c r="AK34" s="685">
        <v>439902</v>
      </c>
      <c r="AL34" s="655">
        <v>357444</v>
      </c>
      <c r="AM34" s="685">
        <v>390228</v>
      </c>
      <c r="AN34" s="685">
        <v>382313</v>
      </c>
      <c r="AO34" s="685">
        <v>389241</v>
      </c>
      <c r="AP34" s="655">
        <v>372191</v>
      </c>
      <c r="AQ34" s="685">
        <v>355228</v>
      </c>
      <c r="AR34" s="685">
        <v>327089</v>
      </c>
      <c r="AS34" s="685">
        <v>311198</v>
      </c>
      <c r="AT34" s="655"/>
      <c r="AU34" s="260">
        <v>749929</v>
      </c>
      <c r="AV34" s="260">
        <v>1117542</v>
      </c>
      <c r="AW34" s="260">
        <v>1168680</v>
      </c>
      <c r="AX34" s="260">
        <v>1049163</v>
      </c>
      <c r="AY34" s="260">
        <v>992125</v>
      </c>
      <c r="AZ34" s="259">
        <v>756892</v>
      </c>
      <c r="BA34" s="260">
        <v>401745</v>
      </c>
      <c r="BB34" s="260">
        <v>372704</v>
      </c>
      <c r="BC34" s="172">
        <f t="shared" si="0"/>
        <v>29041</v>
      </c>
      <c r="BD34" s="256">
        <f t="shared" si="1"/>
        <v>7.7919743281531728E-2</v>
      </c>
      <c r="BE34" s="655">
        <v>357444</v>
      </c>
      <c r="BF34" s="655">
        <v>372191</v>
      </c>
      <c r="BG34" s="483">
        <v>287830</v>
      </c>
      <c r="BH34" s="483">
        <v>222211</v>
      </c>
      <c r="BI34" s="483">
        <v>98687</v>
      </c>
      <c r="BJ34" s="1394"/>
      <c r="BK34" s="609"/>
      <c r="BN34" s="609"/>
    </row>
    <row r="35" spans="1:66" s="413" customFormat="1" ht="12.75" customHeight="1" thickBot="1" x14ac:dyDescent="0.25">
      <c r="A35" s="442" t="s">
        <v>176</v>
      </c>
      <c r="B35" s="442"/>
      <c r="C35" s="1379">
        <v>-945359</v>
      </c>
      <c r="D35" s="1380">
        <v>-0.21633399353075181</v>
      </c>
      <c r="E35" s="1371"/>
      <c r="F35" s="1372">
        <v>3424546</v>
      </c>
      <c r="G35" s="1387">
        <v>2763315</v>
      </c>
      <c r="H35" s="1387">
        <v>3981552</v>
      </c>
      <c r="I35" s="1388">
        <v>4428413</v>
      </c>
      <c r="J35" s="1387">
        <v>4369905</v>
      </c>
      <c r="K35" s="1387">
        <v>3930036</v>
      </c>
      <c r="L35" s="1387">
        <v>4719202</v>
      </c>
      <c r="M35" s="1388">
        <v>4371138</v>
      </c>
      <c r="N35" s="1387">
        <v>5014622</v>
      </c>
      <c r="O35" s="1387">
        <v>4122920</v>
      </c>
      <c r="P35" s="1387">
        <v>4245682</v>
      </c>
      <c r="Q35" s="1388">
        <v>5327433</v>
      </c>
      <c r="R35" s="1387">
        <v>4603502</v>
      </c>
      <c r="S35" s="1387">
        <v>4977201</v>
      </c>
      <c r="T35" s="1387">
        <v>5102481</v>
      </c>
      <c r="U35" s="1388">
        <v>5105838</v>
      </c>
      <c r="V35" s="1387">
        <v>5762723</v>
      </c>
      <c r="W35" s="1387">
        <v>4439877</v>
      </c>
      <c r="X35" s="1387">
        <v>5665166</v>
      </c>
      <c r="Y35" s="1388">
        <v>4429105</v>
      </c>
      <c r="Z35" s="1387">
        <v>5097500</v>
      </c>
      <c r="AA35" s="1387">
        <v>4555884</v>
      </c>
      <c r="AB35" s="1387">
        <v>5261916</v>
      </c>
      <c r="AC35" s="1388">
        <v>3961904</v>
      </c>
      <c r="AD35" s="1387">
        <v>3123848</v>
      </c>
      <c r="AE35" s="1387">
        <v>2583857</v>
      </c>
      <c r="AF35" s="1387">
        <v>3407005</v>
      </c>
      <c r="AG35" s="1388">
        <v>2184790</v>
      </c>
      <c r="AH35" s="1387">
        <v>2022099</v>
      </c>
      <c r="AI35" s="1387">
        <v>1679685</v>
      </c>
      <c r="AJ35" s="1387">
        <v>1942070</v>
      </c>
      <c r="AK35" s="1388">
        <v>2333893</v>
      </c>
      <c r="AL35" s="1390">
        <v>2098718</v>
      </c>
      <c r="AM35" s="1388">
        <v>1972741</v>
      </c>
      <c r="AN35" s="1388">
        <v>2525725</v>
      </c>
      <c r="AO35" s="1388">
        <v>2693627</v>
      </c>
      <c r="AP35" s="1390">
        <v>2609942</v>
      </c>
      <c r="AQ35" s="1388">
        <v>1794143</v>
      </c>
      <c r="AR35" s="1388">
        <v>1665413</v>
      </c>
      <c r="AS35" s="1388">
        <v>1789397</v>
      </c>
      <c r="AT35" s="1391"/>
      <c r="AU35" s="1392">
        <v>3424546</v>
      </c>
      <c r="AV35" s="1392">
        <v>4369905</v>
      </c>
      <c r="AW35" s="1392">
        <v>5014622</v>
      </c>
      <c r="AX35" s="1392">
        <v>4603502</v>
      </c>
      <c r="AY35" s="1392">
        <v>5762723</v>
      </c>
      <c r="AZ35" s="1395">
        <v>5097500</v>
      </c>
      <c r="BA35" s="1392">
        <v>3123848</v>
      </c>
      <c r="BB35" s="1392">
        <v>2022099</v>
      </c>
      <c r="BC35" s="172">
        <f t="shared" si="0"/>
        <v>1101749</v>
      </c>
      <c r="BD35" s="256">
        <f t="shared" si="1"/>
        <v>0.54485413424367457</v>
      </c>
      <c r="BE35" s="1390">
        <v>2098718</v>
      </c>
      <c r="BF35" s="1390">
        <v>2609942</v>
      </c>
      <c r="BG35" s="1393">
        <v>2177973</v>
      </c>
      <c r="BH35" s="1393">
        <v>1638165</v>
      </c>
      <c r="BI35" s="1393">
        <v>1508366</v>
      </c>
      <c r="BJ35" s="529"/>
      <c r="BK35" s="609"/>
      <c r="BN35" s="609"/>
    </row>
    <row r="36" spans="1:66" ht="12.75" customHeight="1" thickTop="1" x14ac:dyDescent="0.2">
      <c r="A36" s="447"/>
      <c r="B36" s="447"/>
      <c r="C36" s="228"/>
      <c r="D36" s="167"/>
      <c r="E36" s="119"/>
      <c r="F36" s="119"/>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396"/>
      <c r="AL36" s="1396"/>
      <c r="AM36" s="1396"/>
      <c r="AN36" s="1396"/>
      <c r="AO36" s="1396"/>
      <c r="AP36" s="1396"/>
      <c r="AQ36" s="1396"/>
      <c r="AR36" s="1396"/>
      <c r="AS36" s="1396"/>
      <c r="AT36" s="1229"/>
      <c r="AU36" s="1229"/>
      <c r="AV36" s="1229"/>
      <c r="AW36" s="725"/>
      <c r="AX36" s="725"/>
      <c r="AY36" s="725"/>
      <c r="AZ36" s="725"/>
      <c r="BA36" s="725"/>
      <c r="BB36" s="725"/>
      <c r="BC36" s="228"/>
      <c r="BD36" s="167"/>
      <c r="BJ36" s="428"/>
      <c r="BK36" s="381"/>
      <c r="BN36" s="381"/>
    </row>
    <row r="37" spans="1:66" ht="12.75" customHeight="1" x14ac:dyDescent="0.2">
      <c r="A37" s="161" t="s">
        <v>265</v>
      </c>
      <c r="B37" s="190"/>
      <c r="H37" s="156"/>
      <c r="I37" s="156"/>
      <c r="J37" s="156"/>
      <c r="K37" s="156"/>
      <c r="L37" s="156"/>
      <c r="M37" s="156"/>
      <c r="N37" s="156"/>
      <c r="O37" s="156"/>
      <c r="P37" s="156"/>
      <c r="Q37" s="156"/>
      <c r="R37" s="156"/>
      <c r="S37" s="156"/>
      <c r="T37" s="156"/>
      <c r="U37" s="156"/>
      <c r="V37" s="156"/>
      <c r="W37" s="156"/>
      <c r="X37" s="156"/>
      <c r="Y37" s="156"/>
      <c r="Z37" s="156"/>
      <c r="AA37" s="156"/>
      <c r="AB37" s="156"/>
      <c r="AC37" s="156"/>
      <c r="AD37" s="1229"/>
      <c r="AE37" s="1229"/>
      <c r="AF37" s="1229"/>
      <c r="AG37" s="1229"/>
      <c r="AH37" s="1229"/>
      <c r="AI37" s="1229"/>
      <c r="AJ37" s="1229"/>
      <c r="AK37" s="156"/>
      <c r="AL37" s="155"/>
      <c r="AM37" s="155"/>
      <c r="AN37" s="155"/>
      <c r="AO37" s="156"/>
      <c r="AP37" s="155"/>
      <c r="AQ37" s="156"/>
      <c r="AR37" s="156"/>
      <c r="AS37" s="1266"/>
      <c r="AT37" s="1246"/>
      <c r="AU37" s="1246"/>
      <c r="AV37" s="1246"/>
      <c r="AW37" s="1236"/>
      <c r="AX37" s="1236"/>
      <c r="AY37" s="1236"/>
      <c r="AZ37" s="1236"/>
      <c r="BA37" s="1236"/>
      <c r="BB37" s="1236"/>
      <c r="BC37" s="1229"/>
      <c r="BD37" s="1229"/>
      <c r="BI37" s="428"/>
      <c r="BJ37" s="428"/>
      <c r="BK37" s="381"/>
    </row>
    <row r="38" spans="1:66" x14ac:dyDescent="0.2">
      <c r="A38" s="189" t="s">
        <v>28</v>
      </c>
      <c r="B38" s="428"/>
      <c r="C38" s="725"/>
      <c r="D38" s="725"/>
      <c r="E38" s="617"/>
      <c r="F38" s="617"/>
      <c r="G38" s="725"/>
      <c r="H38" s="1397"/>
      <c r="I38" s="451"/>
      <c r="J38" s="1229"/>
      <c r="K38" s="1229"/>
      <c r="L38" s="1229"/>
      <c r="M38" s="1229"/>
      <c r="N38" s="1229"/>
      <c r="O38" s="1229"/>
      <c r="P38" s="1229"/>
      <c r="Q38" s="1229"/>
      <c r="R38" s="1229"/>
      <c r="S38" s="1229"/>
      <c r="T38" s="1229"/>
      <c r="U38" s="1229"/>
      <c r="V38" s="1229"/>
      <c r="W38" s="1229"/>
      <c r="X38" s="1229"/>
      <c r="Y38" s="1229"/>
      <c r="Z38" s="1229"/>
      <c r="AA38" s="1229"/>
      <c r="AB38" s="1229"/>
      <c r="AC38" s="451"/>
      <c r="AD38" s="1229"/>
      <c r="AE38" s="1229"/>
      <c r="AF38" s="1229"/>
      <c r="AG38" s="1229"/>
      <c r="AH38" s="1229"/>
      <c r="AI38" s="1229"/>
      <c r="AJ38" s="1229"/>
      <c r="AK38" s="241"/>
      <c r="AL38" s="379"/>
      <c r="AM38" s="241"/>
      <c r="AN38" s="155"/>
      <c r="AO38" s="241"/>
      <c r="AP38" s="359"/>
      <c r="AQ38" s="359"/>
      <c r="AR38" s="297"/>
      <c r="AS38" s="1229"/>
      <c r="AT38" s="1246"/>
      <c r="AU38" s="1246"/>
      <c r="AV38" s="1246"/>
      <c r="AW38" s="1236"/>
      <c r="AX38" s="1236"/>
      <c r="AY38" s="1236"/>
      <c r="AZ38" s="1236"/>
      <c r="BA38" s="1236"/>
      <c r="BB38" s="1236"/>
      <c r="BC38" s="725"/>
      <c r="BD38" s="725"/>
      <c r="BE38" s="228"/>
      <c r="BF38" s="228"/>
      <c r="BI38" s="428"/>
      <c r="BJ38" s="428"/>
      <c r="BK38" s="381"/>
    </row>
    <row r="39" spans="1:66" x14ac:dyDescent="0.2">
      <c r="A39" s="156"/>
      <c r="C39" s="438"/>
      <c r="D39" s="438"/>
      <c r="E39" s="390"/>
      <c r="F39" s="390"/>
      <c r="G39" s="454"/>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229"/>
      <c r="AL39" s="1246"/>
      <c r="AM39" s="1246"/>
      <c r="AN39" s="1246"/>
      <c r="AO39" s="686"/>
      <c r="AP39" s="686"/>
      <c r="AQ39" s="686"/>
      <c r="AR39" s="686"/>
      <c r="AS39" s="225"/>
      <c r="AT39" s="447"/>
      <c r="AU39" s="447"/>
      <c r="AV39" s="447"/>
      <c r="AW39" s="438"/>
      <c r="AX39" s="438"/>
      <c r="AY39" s="438"/>
      <c r="AZ39" s="438"/>
      <c r="BA39" s="438"/>
      <c r="BB39" s="438"/>
      <c r="BC39" s="438"/>
      <c r="BD39" s="481">
        <f>SUM(BC25:BC32)</f>
        <v>1072708</v>
      </c>
      <c r="BE39" s="225"/>
      <c r="BF39" s="225"/>
      <c r="BI39" s="428"/>
      <c r="BJ39" s="428"/>
      <c r="BK39" s="381"/>
    </row>
    <row r="40" spans="1:66" x14ac:dyDescent="0.2">
      <c r="A40" s="161" t="s">
        <v>219</v>
      </c>
      <c r="C40" s="438"/>
      <c r="D40" s="438"/>
      <c r="E40" s="390"/>
      <c r="F40" s="390"/>
      <c r="G40" s="454"/>
      <c r="H40" s="242"/>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229"/>
      <c r="AL40" s="1246"/>
      <c r="AM40" s="1246"/>
      <c r="AN40" s="1246"/>
      <c r="AO40" s="686"/>
      <c r="AP40" s="686"/>
      <c r="AQ40" s="686"/>
      <c r="AR40" s="686"/>
      <c r="AS40" s="225"/>
      <c r="AT40" s="447"/>
      <c r="AU40" s="447"/>
      <c r="AV40" s="447"/>
      <c r="AW40" s="438"/>
      <c r="AX40" s="438"/>
      <c r="AY40" s="438"/>
      <c r="AZ40" s="438"/>
      <c r="BA40" s="438"/>
      <c r="BB40" s="438"/>
      <c r="BC40" s="438"/>
      <c r="BD40" s="481"/>
      <c r="BE40" s="225"/>
      <c r="BF40" s="225"/>
      <c r="BI40" s="428"/>
      <c r="BJ40" s="428"/>
      <c r="BK40" s="381"/>
    </row>
    <row r="41" spans="1:66" x14ac:dyDescent="0.2">
      <c r="C41" s="438"/>
      <c r="D41" s="438"/>
      <c r="E41" s="390"/>
      <c r="F41" s="390"/>
      <c r="G41" s="454"/>
      <c r="H41" s="526"/>
      <c r="I41" s="526"/>
      <c r="J41" s="161"/>
      <c r="K41" s="161"/>
      <c r="L41" s="526"/>
      <c r="M41" s="526"/>
      <c r="N41" s="526"/>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229"/>
      <c r="AL41" s="1246"/>
      <c r="AM41" s="1246"/>
      <c r="AN41" s="1246"/>
      <c r="AO41" s="686"/>
      <c r="AP41" s="686"/>
      <c r="AQ41" s="686"/>
      <c r="AR41" s="686"/>
      <c r="AS41" s="225"/>
      <c r="AT41" s="447"/>
      <c r="AU41" s="447"/>
      <c r="AV41" s="447"/>
      <c r="AW41" s="438"/>
      <c r="AX41" s="438"/>
      <c r="AY41" s="438"/>
      <c r="AZ41" s="438"/>
      <c r="BA41" s="438"/>
      <c r="BB41" s="438"/>
      <c r="BC41" s="438"/>
      <c r="BD41" s="481"/>
      <c r="BE41" s="225"/>
      <c r="BF41" s="225"/>
      <c r="BI41" s="428"/>
      <c r="BJ41" s="428"/>
      <c r="BK41" s="381"/>
    </row>
    <row r="42" spans="1:66" x14ac:dyDescent="0.2">
      <c r="B42" s="438"/>
      <c r="C42" s="499"/>
      <c r="D42" s="1381"/>
      <c r="E42" s="390"/>
      <c r="F42" s="1374"/>
      <c r="G42" s="1453"/>
      <c r="H42" s="161"/>
      <c r="I42" s="161"/>
      <c r="J42" s="302"/>
      <c r="K42" s="302"/>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229"/>
      <c r="AL42" s="1246"/>
      <c r="AM42" s="1246"/>
      <c r="AN42" s="1246"/>
      <c r="AO42" s="686"/>
      <c r="AP42" s="686"/>
      <c r="AQ42" s="686"/>
      <c r="AR42" s="686"/>
      <c r="AS42" s="225"/>
      <c r="AT42" s="447"/>
      <c r="AU42" s="447"/>
      <c r="AV42" s="447"/>
      <c r="AW42" s="438"/>
      <c r="AX42" s="438"/>
      <c r="AY42" s="438"/>
      <c r="AZ42" s="438"/>
      <c r="BA42" s="438"/>
      <c r="BB42" s="438"/>
      <c r="BC42" s="438"/>
      <c r="BD42" s="481"/>
      <c r="BE42" s="225"/>
      <c r="BF42" s="225"/>
      <c r="BI42" s="428"/>
      <c r="BJ42" s="428"/>
      <c r="BK42" s="381"/>
    </row>
    <row r="43" spans="1:66" x14ac:dyDescent="0.2">
      <c r="B43" s="438"/>
      <c r="C43" s="499"/>
      <c r="D43" s="1381"/>
      <c r="E43" s="390"/>
      <c r="F43" s="399"/>
      <c r="G43" s="499"/>
      <c r="H43" s="526"/>
      <c r="I43" s="526"/>
      <c r="J43" s="528"/>
      <c r="K43" s="528"/>
      <c r="L43" s="526"/>
      <c r="M43" s="526"/>
      <c r="N43" s="528"/>
      <c r="O43" s="528"/>
      <c r="P43" s="526"/>
      <c r="Q43" s="526"/>
      <c r="R43" s="528"/>
      <c r="S43" s="528"/>
      <c r="T43" s="526"/>
      <c r="U43" s="526"/>
      <c r="V43" s="528"/>
      <c r="W43" s="528"/>
      <c r="X43" s="526"/>
      <c r="Y43" s="526"/>
      <c r="Z43" s="528"/>
      <c r="AA43" s="528"/>
      <c r="AB43" s="526"/>
      <c r="AC43" s="161"/>
      <c r="AD43" s="161"/>
      <c r="AE43" s="161"/>
      <c r="AF43" s="161"/>
      <c r="AG43" s="161"/>
      <c r="AH43" s="161"/>
      <c r="AI43" s="161"/>
      <c r="AJ43" s="161"/>
      <c r="AK43" s="155"/>
      <c r="AL43" s="155"/>
      <c r="AM43" s="155"/>
      <c r="AN43" s="155"/>
      <c r="AO43" s="155"/>
      <c r="AP43" s="155"/>
      <c r="AQ43" s="155"/>
      <c r="AR43" s="155"/>
      <c r="AS43" s="225"/>
      <c r="AT43" s="447"/>
      <c r="AU43" s="447"/>
      <c r="AV43" s="447"/>
      <c r="AW43" s="438"/>
      <c r="AX43" s="438"/>
      <c r="AY43" s="438"/>
      <c r="AZ43" s="438"/>
      <c r="BA43" s="438"/>
      <c r="BB43" s="438"/>
      <c r="BC43" s="438"/>
      <c r="BD43" s="438"/>
      <c r="BE43" s="161"/>
      <c r="BF43" s="161"/>
    </row>
    <row r="44" spans="1:66" x14ac:dyDescent="0.2">
      <c r="B44" s="438"/>
      <c r="C44" s="499"/>
      <c r="D44" s="1381"/>
      <c r="E44" s="390"/>
      <c r="F44" s="399"/>
      <c r="G44" s="499"/>
      <c r="H44" s="593"/>
      <c r="I44" s="593"/>
      <c r="J44" s="528"/>
      <c r="K44" s="528"/>
      <c r="L44" s="593"/>
      <c r="M44" s="593"/>
      <c r="N44" s="528"/>
      <c r="O44" s="528"/>
      <c r="P44" s="593"/>
      <c r="Q44" s="593"/>
      <c r="R44" s="528"/>
      <c r="S44" s="528"/>
      <c r="T44" s="593"/>
      <c r="U44" s="593"/>
      <c r="V44" s="528"/>
      <c r="W44" s="528"/>
      <c r="X44" s="593"/>
      <c r="Y44" s="593"/>
      <c r="Z44" s="528"/>
      <c r="AA44" s="528"/>
      <c r="AB44" s="593"/>
      <c r="AC44" s="1398"/>
      <c r="AD44" s="1398"/>
      <c r="AE44" s="1398"/>
      <c r="AF44" s="1398"/>
      <c r="AG44" s="1398"/>
      <c r="AH44" s="1398"/>
      <c r="AI44" s="1398"/>
      <c r="AJ44" s="1398"/>
      <c r="AK44" s="1398"/>
      <c r="AL44" s="1398"/>
      <c r="AM44" s="1398"/>
      <c r="AN44" s="1398"/>
      <c r="AO44" s="1398"/>
      <c r="AP44" s="1398"/>
      <c r="AQ44" s="1398"/>
      <c r="AR44" s="1398"/>
      <c r="AS44" s="1398"/>
      <c r="AT44" s="1398"/>
      <c r="AU44" s="1398"/>
      <c r="AV44" s="1398"/>
      <c r="AW44" s="766"/>
      <c r="AX44" s="766"/>
      <c r="AY44" s="766"/>
      <c r="AZ44" s="766"/>
      <c r="BA44" s="766"/>
      <c r="BB44" s="766"/>
      <c r="BC44" s="438"/>
      <c r="BD44" s="1399"/>
      <c r="BE44" s="766"/>
      <c r="BF44" s="766"/>
      <c r="BG44" s="766"/>
      <c r="BH44" s="766"/>
      <c r="BI44" s="766"/>
      <c r="BJ44" s="428"/>
      <c r="BK44" s="381"/>
    </row>
    <row r="45" spans="1:66" x14ac:dyDescent="0.2">
      <c r="B45" s="438"/>
      <c r="C45" s="499"/>
      <c r="D45" s="1381"/>
      <c r="F45" s="1375"/>
      <c r="G45" s="1454"/>
      <c r="H45" s="592"/>
      <c r="I45" s="156"/>
      <c r="J45" s="1400"/>
      <c r="K45" s="1400"/>
      <c r="L45" s="156"/>
      <c r="M45" s="156"/>
      <c r="N45" s="1401"/>
      <c r="O45" s="1400"/>
      <c r="P45" s="156"/>
      <c r="Q45" s="156"/>
      <c r="R45" s="1401"/>
      <c r="S45" s="1400"/>
      <c r="T45" s="156"/>
      <c r="U45" s="156"/>
      <c r="V45" s="1401"/>
      <c r="W45" s="1400"/>
      <c r="X45" s="156"/>
      <c r="Y45" s="156"/>
      <c r="Z45" s="1401"/>
      <c r="AA45" s="1400"/>
      <c r="AB45" s="156"/>
      <c r="AC45" s="156"/>
      <c r="AD45" s="156"/>
      <c r="AE45" s="156"/>
      <c r="AF45" s="156"/>
      <c r="AG45" s="156"/>
      <c r="AH45" s="156"/>
      <c r="AI45" s="156"/>
      <c r="AJ45" s="156"/>
      <c r="AK45" s="155"/>
      <c r="AL45" s="155"/>
      <c r="AM45" s="155"/>
      <c r="AN45" s="155"/>
      <c r="AO45" s="155"/>
      <c r="AP45" s="155"/>
      <c r="AQ45" s="155"/>
      <c r="AR45" s="155"/>
      <c r="AS45" s="378"/>
      <c r="AT45" s="155"/>
      <c r="AU45" s="155"/>
      <c r="AV45" s="155"/>
      <c r="BE45" s="156"/>
      <c r="BF45" s="156"/>
    </row>
    <row r="46" spans="1:66" x14ac:dyDescent="0.2">
      <c r="B46" s="438"/>
      <c r="C46" s="499"/>
      <c r="D46" s="1381"/>
      <c r="H46" s="156"/>
      <c r="I46" s="592"/>
      <c r="J46" s="156"/>
      <c r="K46" s="156"/>
      <c r="L46" s="156"/>
      <c r="M46" s="592"/>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5"/>
      <c r="AL46" s="155"/>
      <c r="AM46" s="155"/>
      <c r="AN46" s="155"/>
      <c r="AO46" s="155"/>
      <c r="AP46" s="155"/>
      <c r="AQ46" s="155"/>
      <c r="AR46" s="155"/>
      <c r="AS46" s="597"/>
      <c r="AT46" s="155"/>
      <c r="AU46" s="155"/>
      <c r="AV46" s="155"/>
      <c r="BE46" s="156"/>
      <c r="BF46" s="156"/>
    </row>
    <row r="47" spans="1:66" x14ac:dyDescent="0.2">
      <c r="B47" s="438"/>
      <c r="C47" s="499"/>
      <c r="D47" s="1381"/>
      <c r="F47" s="1376"/>
      <c r="G47" s="1455"/>
      <c r="H47" s="156"/>
      <c r="I47" s="156"/>
      <c r="J47" s="1402"/>
      <c r="K47" s="1402"/>
      <c r="L47" s="156"/>
      <c r="M47" s="156"/>
      <c r="N47" s="1402"/>
      <c r="O47" s="1402"/>
      <c r="P47" s="156"/>
      <c r="Q47" s="156"/>
      <c r="R47" s="1402"/>
      <c r="S47" s="1402"/>
      <c r="T47" s="156"/>
      <c r="U47" s="156"/>
      <c r="V47" s="1402"/>
      <c r="W47" s="1402"/>
      <c r="X47" s="156"/>
      <c r="Y47" s="156"/>
      <c r="Z47" s="1402"/>
      <c r="AA47" s="1402"/>
      <c r="AB47" s="156"/>
      <c r="AC47" s="156"/>
      <c r="AD47" s="156"/>
      <c r="AE47" s="156"/>
      <c r="AF47" s="156"/>
      <c r="AG47" s="156"/>
      <c r="AH47" s="156"/>
      <c r="AI47" s="156"/>
      <c r="AJ47" s="156"/>
      <c r="AK47" s="155"/>
      <c r="AL47" s="155"/>
      <c r="AM47" s="155"/>
      <c r="AN47" s="155"/>
      <c r="AO47" s="155"/>
      <c r="AP47" s="155"/>
      <c r="AQ47" s="155"/>
      <c r="AR47" s="155"/>
      <c r="AS47" s="156"/>
      <c r="AT47" s="155"/>
      <c r="AU47" s="155"/>
      <c r="AV47" s="155"/>
      <c r="BE47" s="234"/>
      <c r="BF47" s="234"/>
    </row>
    <row r="48" spans="1:66" x14ac:dyDescent="0.2">
      <c r="B48" s="438"/>
      <c r="C48" s="499"/>
      <c r="D48" s="1381"/>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5"/>
      <c r="AL48" s="155"/>
      <c r="AM48" s="155"/>
      <c r="AN48" s="155"/>
      <c r="AO48" s="155"/>
      <c r="AP48" s="155"/>
      <c r="AQ48" s="155"/>
      <c r="AR48" s="155"/>
      <c r="AS48" s="189"/>
      <c r="AT48" s="155"/>
      <c r="AU48" s="155"/>
      <c r="AV48" s="155"/>
      <c r="BE48" s="234"/>
      <c r="BF48" s="234"/>
    </row>
    <row r="49" spans="2:58" x14ac:dyDescent="0.2">
      <c r="B49" s="438"/>
      <c r="C49" s="499"/>
      <c r="D49" s="1381"/>
      <c r="I49" s="643"/>
      <c r="AS49" s="241"/>
      <c r="BE49" s="316"/>
      <c r="BF49" s="316"/>
    </row>
    <row r="50" spans="2:58" x14ac:dyDescent="0.2">
      <c r="B50" s="438"/>
      <c r="C50" s="499"/>
      <c r="D50" s="1381"/>
      <c r="AS50" s="241"/>
      <c r="BE50" s="316"/>
      <c r="BF50" s="316"/>
    </row>
    <row r="51" spans="2:58" x14ac:dyDescent="0.2">
      <c r="B51" s="438"/>
      <c r="C51" s="499"/>
      <c r="D51" s="1381"/>
      <c r="AS51" s="222"/>
      <c r="BE51" s="221"/>
      <c r="BF51" s="221"/>
    </row>
    <row r="52" spans="2:58" x14ac:dyDescent="0.2">
      <c r="B52" s="438"/>
      <c r="C52" s="595"/>
      <c r="AS52" s="257"/>
      <c r="BE52" s="320"/>
      <c r="BF52" s="320"/>
    </row>
    <row r="53" spans="2:58" x14ac:dyDescent="0.2">
      <c r="B53" s="438"/>
      <c r="C53" s="595"/>
      <c r="AS53" s="320"/>
      <c r="BE53" s="320"/>
      <c r="BF53" s="320"/>
    </row>
    <row r="54" spans="2:58" x14ac:dyDescent="0.2">
      <c r="B54" s="438"/>
      <c r="C54" s="499"/>
      <c r="D54" s="1381"/>
      <c r="AS54" s="320"/>
      <c r="BE54" s="428"/>
      <c r="BF54" s="428"/>
    </row>
    <row r="55" spans="2:58" x14ac:dyDescent="0.2">
      <c r="B55" s="438"/>
      <c r="C55" s="499"/>
      <c r="D55" s="1381"/>
      <c r="AS55" s="428"/>
      <c r="BE55" s="428"/>
      <c r="BF55" s="428"/>
    </row>
    <row r="56" spans="2:58" x14ac:dyDescent="0.2">
      <c r="B56" s="438"/>
      <c r="C56" s="499"/>
      <c r="D56" s="1381"/>
      <c r="AS56" s="428"/>
      <c r="BE56" s="428"/>
      <c r="BF56" s="428"/>
    </row>
    <row r="57" spans="2:58" x14ac:dyDescent="0.2">
      <c r="B57" s="438"/>
      <c r="C57" s="499"/>
      <c r="D57" s="1381"/>
      <c r="BE57" s="428"/>
      <c r="BF57" s="428"/>
    </row>
    <row r="58" spans="2:58" x14ac:dyDescent="0.2">
      <c r="B58" s="438"/>
      <c r="C58" s="499"/>
      <c r="D58" s="1381"/>
      <c r="BE58" s="428"/>
      <c r="BF58" s="428"/>
    </row>
    <row r="59" spans="2:58" x14ac:dyDescent="0.2">
      <c r="B59" s="438"/>
      <c r="C59" s="499"/>
      <c r="D59" s="1381"/>
    </row>
    <row r="60" spans="2:58" x14ac:dyDescent="0.2">
      <c r="B60" s="438"/>
      <c r="C60" s="499"/>
      <c r="D60" s="1381"/>
    </row>
    <row r="61" spans="2:58" x14ac:dyDescent="0.2">
      <c r="B61" s="438"/>
      <c r="C61" s="499"/>
      <c r="D61" s="1381"/>
    </row>
    <row r="62" spans="2:58" x14ac:dyDescent="0.2">
      <c r="B62" s="438"/>
      <c r="C62" s="499"/>
      <c r="D62" s="1381"/>
    </row>
    <row r="63" spans="2:58" x14ac:dyDescent="0.2">
      <c r="B63" s="438"/>
      <c r="C63" s="499"/>
      <c r="D63" s="1381"/>
    </row>
    <row r="64" spans="2:58" x14ac:dyDescent="0.2">
      <c r="B64" s="438"/>
      <c r="C64" s="595"/>
    </row>
    <row r="65" spans="2:8" x14ac:dyDescent="0.2">
      <c r="B65" s="438"/>
      <c r="C65" s="499"/>
      <c r="D65" s="1381"/>
    </row>
    <row r="66" spans="2:8" x14ac:dyDescent="0.2">
      <c r="C66" s="595"/>
    </row>
    <row r="80" spans="2:8" x14ac:dyDescent="0.2">
      <c r="H80" s="156"/>
    </row>
    <row r="81" spans="8:8" x14ac:dyDescent="0.2">
      <c r="H81" s="156"/>
    </row>
    <row r="82" spans="8:8" x14ac:dyDescent="0.2">
      <c r="H82" s="156"/>
    </row>
    <row r="83" spans="8:8" x14ac:dyDescent="0.2">
      <c r="H83" s="156"/>
    </row>
    <row r="84" spans="8:8" x14ac:dyDescent="0.2">
      <c r="H84" s="156"/>
    </row>
    <row r="85" spans="8:8" x14ac:dyDescent="0.2">
      <c r="H85" s="156"/>
    </row>
    <row r="86" spans="8:8" x14ac:dyDescent="0.2">
      <c r="H86" s="156"/>
    </row>
    <row r="87" spans="8:8" x14ac:dyDescent="0.2">
      <c r="H87" s="156"/>
    </row>
  </sheetData>
  <mergeCells count="4">
    <mergeCell ref="C11:D11"/>
    <mergeCell ref="BC10:BD10"/>
    <mergeCell ref="BC11:BD11"/>
    <mergeCell ref="C10:D10"/>
  </mergeCells>
  <phoneticPr fontId="14" type="noConversion"/>
  <conditionalFormatting sqref="A36:B36">
    <cfRule type="cellIs" dxfId="6" priority="1" stopIfTrue="1" operator="equal">
      <formula>0</formula>
    </cfRule>
  </conditionalFormatting>
  <printOptions horizontalCentered="1"/>
  <pageMargins left="0.3" right="0.3" top="0.4" bottom="0.6" header="0" footer="0.3"/>
  <pageSetup scale="59" orientation="landscape" r:id="rId1"/>
  <headerFooter alignWithMargins="0">
    <oddFooter>&amp;CPage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T90"/>
  <sheetViews>
    <sheetView zoomScale="90" zoomScaleNormal="90" zoomScaleSheetLayoutView="90" zoomScalePageLayoutView="60" workbookViewId="0">
      <selection activeCell="D26" sqref="D26"/>
    </sheetView>
  </sheetViews>
  <sheetFormatPr defaultRowHeight="12.75" x14ac:dyDescent="0.2"/>
  <cols>
    <col min="1" max="1" width="2.7109375" style="427" customWidth="1"/>
    <col min="2" max="2" width="47.42578125" style="427" customWidth="1"/>
    <col min="3" max="3" width="9.5703125" style="427" customWidth="1"/>
    <col min="4" max="4" width="9.7109375" style="427" customWidth="1"/>
    <col min="5" max="5" width="1.5703125" style="381" customWidth="1"/>
    <col min="6" max="6" width="8.42578125" style="381" customWidth="1"/>
    <col min="7" max="7" width="8.42578125" style="428" customWidth="1"/>
    <col min="8" max="9" width="9.42578125" style="428" customWidth="1"/>
    <col min="10" max="14" width="8.42578125" style="428" customWidth="1"/>
    <col min="15" max="25" width="8.42578125" style="428" hidden="1" customWidth="1"/>
    <col min="26" max="34" width="8.7109375" style="428" hidden="1" customWidth="1"/>
    <col min="35" max="36" width="9.7109375" style="428" hidden="1" customWidth="1"/>
    <col min="37" max="45" width="9.7109375" style="427" hidden="1" customWidth="1"/>
    <col min="46" max="46" width="1.5703125" style="427" customWidth="1"/>
    <col min="47" max="47" width="6" style="427" hidden="1" customWidth="1"/>
    <col min="48" max="48" width="7" style="427" hidden="1" customWidth="1"/>
    <col min="49" max="49" width="6.7109375" style="427" hidden="1" customWidth="1"/>
    <col min="50" max="50" width="7.28515625" style="427" hidden="1" customWidth="1"/>
    <col min="51" max="51" width="1.5703125" style="427" hidden="1" customWidth="1"/>
    <col min="52" max="52" width="10.42578125" style="427" customWidth="1"/>
    <col min="53" max="56" width="8.7109375" style="427" customWidth="1"/>
    <col min="57" max="61" width="8.7109375" style="427" hidden="1" customWidth="1"/>
    <col min="62" max="62" width="8.140625" style="427" hidden="1" customWidth="1"/>
    <col min="63" max="64" width="9.7109375" style="427" hidden="1" customWidth="1"/>
    <col min="65" max="65" width="1.5703125" style="427" customWidth="1"/>
    <col min="66" max="16384" width="9.140625" style="380"/>
  </cols>
  <sheetData>
    <row r="4" spans="1:72" x14ac:dyDescent="0.2">
      <c r="I4" s="208"/>
      <c r="M4" s="208"/>
      <c r="Q4" s="208"/>
      <c r="U4" s="208"/>
      <c r="V4" s="208"/>
      <c r="W4" s="208"/>
      <c r="X4" s="208"/>
    </row>
    <row r="5" spans="1:72" x14ac:dyDescent="0.2">
      <c r="A5" s="428"/>
      <c r="B5" s="428"/>
      <c r="C5" s="428"/>
      <c r="D5" s="428"/>
      <c r="AK5" s="428"/>
      <c r="AL5" s="428"/>
      <c r="AM5" s="428"/>
    </row>
    <row r="6" spans="1:72" ht="18" customHeight="1" x14ac:dyDescent="0.2">
      <c r="A6" s="1406" t="s">
        <v>53</v>
      </c>
      <c r="B6" s="428"/>
      <c r="C6" s="428"/>
      <c r="D6" s="428"/>
      <c r="AK6" s="428"/>
      <c r="AL6" s="428"/>
      <c r="AM6" s="428"/>
    </row>
    <row r="7" spans="1:72" ht="9.75" customHeight="1" x14ac:dyDescent="0.2">
      <c r="A7" s="156"/>
      <c r="B7" s="156"/>
      <c r="C7" s="156"/>
      <c r="D7" s="156"/>
      <c r="E7" s="102"/>
      <c r="F7" s="102"/>
      <c r="G7" s="156"/>
      <c r="H7" s="199"/>
      <c r="I7" s="156"/>
      <c r="J7" s="156"/>
      <c r="K7" s="156"/>
      <c r="L7" s="199"/>
      <c r="M7" s="156"/>
      <c r="N7" s="156"/>
      <c r="O7" s="156"/>
      <c r="P7" s="199"/>
      <c r="Q7" s="156"/>
      <c r="R7" s="156"/>
      <c r="S7" s="156"/>
      <c r="T7" s="199"/>
      <c r="U7" s="156"/>
      <c r="V7" s="156"/>
      <c r="W7" s="156"/>
      <c r="X7" s="199"/>
      <c r="Y7" s="156"/>
      <c r="Z7" s="199"/>
      <c r="AA7" s="156"/>
      <c r="AB7" s="199"/>
      <c r="AC7" s="156"/>
      <c r="AD7" s="199"/>
      <c r="AE7" s="156"/>
      <c r="AF7" s="199"/>
      <c r="AG7" s="156"/>
      <c r="AH7" s="199"/>
      <c r="AI7" s="156"/>
      <c r="AJ7" s="156"/>
      <c r="AK7" s="428"/>
      <c r="AL7" s="428"/>
      <c r="AM7" s="428"/>
      <c r="BJ7" s="428"/>
      <c r="BK7" s="428"/>
    </row>
    <row r="8" spans="1:72" x14ac:dyDescent="0.2">
      <c r="A8" s="160"/>
      <c r="B8" s="161"/>
      <c r="C8" s="1522" t="s">
        <v>337</v>
      </c>
      <c r="D8" s="1523"/>
      <c r="E8" s="112"/>
      <c r="F8" s="386"/>
      <c r="G8" s="466"/>
      <c r="I8" s="464"/>
      <c r="J8" s="466"/>
      <c r="K8" s="466"/>
      <c r="M8" s="464"/>
      <c r="N8" s="466"/>
      <c r="O8" s="466"/>
      <c r="Q8" s="464"/>
      <c r="R8" s="466"/>
      <c r="S8" s="466"/>
      <c r="U8" s="464"/>
      <c r="V8" s="466"/>
      <c r="W8" s="466"/>
      <c r="Y8" s="464"/>
      <c r="AA8" s="466"/>
      <c r="AC8" s="464"/>
      <c r="AE8" s="466"/>
      <c r="AG8" s="464"/>
      <c r="AH8" s="466"/>
      <c r="AI8" s="466"/>
      <c r="AJ8" s="466"/>
      <c r="AK8" s="464"/>
      <c r="AL8" s="466"/>
      <c r="AM8" s="466"/>
      <c r="AN8" s="466"/>
      <c r="AO8" s="466"/>
      <c r="AP8" s="467"/>
      <c r="AQ8" s="464"/>
      <c r="AR8" s="464"/>
      <c r="AS8" s="464"/>
      <c r="AT8" s="468"/>
      <c r="AU8" s="1522" t="s">
        <v>134</v>
      </c>
      <c r="AV8" s="1550"/>
      <c r="AW8" s="1550"/>
      <c r="AX8" s="1551"/>
      <c r="AY8" s="208"/>
      <c r="AZ8" s="209"/>
      <c r="BA8" s="209"/>
      <c r="BB8" s="209"/>
      <c r="BC8" s="209"/>
      <c r="BD8" s="209"/>
      <c r="BE8" s="209"/>
      <c r="BF8" s="209"/>
      <c r="BG8" s="209"/>
      <c r="BH8" s="465"/>
      <c r="BI8" s="467"/>
      <c r="BJ8" s="209"/>
      <c r="BK8" s="209"/>
      <c r="BL8" s="209"/>
      <c r="BM8" s="470"/>
    </row>
    <row r="9" spans="1:72" x14ac:dyDescent="0.2">
      <c r="A9" s="1407" t="s">
        <v>1</v>
      </c>
      <c r="B9" s="161"/>
      <c r="C9" s="1545" t="s">
        <v>38</v>
      </c>
      <c r="D9" s="1525"/>
      <c r="E9" s="117"/>
      <c r="F9" s="118" t="s">
        <v>282</v>
      </c>
      <c r="G9" s="210" t="s">
        <v>281</v>
      </c>
      <c r="H9" s="210" t="s">
        <v>280</v>
      </c>
      <c r="I9" s="211" t="s">
        <v>278</v>
      </c>
      <c r="J9" s="210" t="s">
        <v>258</v>
      </c>
      <c r="K9" s="210" t="s">
        <v>259</v>
      </c>
      <c r="L9" s="210" t="s">
        <v>260</v>
      </c>
      <c r="M9" s="211" t="s">
        <v>261</v>
      </c>
      <c r="N9" s="210" t="s">
        <v>232</v>
      </c>
      <c r="O9" s="210" t="s">
        <v>231</v>
      </c>
      <c r="P9" s="210" t="s">
        <v>230</v>
      </c>
      <c r="Q9" s="211" t="s">
        <v>229</v>
      </c>
      <c r="R9" s="210" t="s">
        <v>206</v>
      </c>
      <c r="S9" s="210" t="s">
        <v>207</v>
      </c>
      <c r="T9" s="210" t="s">
        <v>208</v>
      </c>
      <c r="U9" s="211" t="s">
        <v>209</v>
      </c>
      <c r="V9" s="210" t="s">
        <v>154</v>
      </c>
      <c r="W9" s="210" t="s">
        <v>155</v>
      </c>
      <c r="X9" s="210" t="s">
        <v>156</v>
      </c>
      <c r="Y9" s="211" t="s">
        <v>153</v>
      </c>
      <c r="Z9" s="210" t="s">
        <v>130</v>
      </c>
      <c r="AA9" s="210" t="s">
        <v>131</v>
      </c>
      <c r="AB9" s="210" t="s">
        <v>132</v>
      </c>
      <c r="AC9" s="211" t="s">
        <v>133</v>
      </c>
      <c r="AD9" s="210" t="s">
        <v>112</v>
      </c>
      <c r="AE9" s="210" t="s">
        <v>111</v>
      </c>
      <c r="AF9" s="210" t="s">
        <v>110</v>
      </c>
      <c r="AG9" s="211" t="s">
        <v>109</v>
      </c>
      <c r="AH9" s="210" t="s">
        <v>80</v>
      </c>
      <c r="AI9" s="210" t="s">
        <v>81</v>
      </c>
      <c r="AJ9" s="210" t="s">
        <v>82</v>
      </c>
      <c r="AK9" s="211" t="s">
        <v>29</v>
      </c>
      <c r="AL9" s="208" t="s">
        <v>30</v>
      </c>
      <c r="AM9" s="208" t="s">
        <v>31</v>
      </c>
      <c r="AN9" s="208" t="s">
        <v>32</v>
      </c>
      <c r="AO9" s="208" t="s">
        <v>33</v>
      </c>
      <c r="AP9" s="214" t="s">
        <v>34</v>
      </c>
      <c r="AQ9" s="475" t="s">
        <v>35</v>
      </c>
      <c r="AR9" s="475" t="s">
        <v>36</v>
      </c>
      <c r="AS9" s="475" t="s">
        <v>37</v>
      </c>
      <c r="AT9" s="214"/>
      <c r="AU9" s="212" t="s">
        <v>42</v>
      </c>
      <c r="AV9" s="210" t="s">
        <v>39</v>
      </c>
      <c r="AW9" s="1547" t="s">
        <v>38</v>
      </c>
      <c r="AX9" s="1525"/>
      <c r="AY9" s="215"/>
      <c r="AZ9" s="1231" t="s">
        <v>340</v>
      </c>
      <c r="BA9" s="1231" t="s">
        <v>269</v>
      </c>
      <c r="BB9" s="1231" t="s">
        <v>233</v>
      </c>
      <c r="BC9" s="1231" t="s">
        <v>210</v>
      </c>
      <c r="BD9" s="1231" t="s">
        <v>157</v>
      </c>
      <c r="BE9" s="1231" t="s">
        <v>114</v>
      </c>
      <c r="BF9" s="1231" t="s">
        <v>113</v>
      </c>
      <c r="BG9" s="1231" t="s">
        <v>42</v>
      </c>
      <c r="BH9" s="1231" t="s">
        <v>39</v>
      </c>
      <c r="BI9" s="214" t="s">
        <v>40</v>
      </c>
      <c r="BJ9" s="213" t="s">
        <v>116</v>
      </c>
      <c r="BK9" s="213" t="s">
        <v>117</v>
      </c>
      <c r="BL9" s="213" t="s">
        <v>118</v>
      </c>
      <c r="BM9" s="470"/>
      <c r="BN9" s="381"/>
      <c r="BO9" s="381"/>
      <c r="BP9" s="381"/>
      <c r="BQ9" s="381"/>
      <c r="BR9" s="381"/>
      <c r="BS9" s="381"/>
      <c r="BT9" s="381"/>
    </row>
    <row r="10" spans="1:72" ht="12.75" customHeight="1" x14ac:dyDescent="0.2">
      <c r="A10" s="162"/>
      <c r="B10" s="163"/>
      <c r="C10" s="734"/>
      <c r="D10" s="625"/>
      <c r="E10" s="389"/>
      <c r="F10" s="390"/>
      <c r="G10" s="454"/>
      <c r="H10" s="454"/>
      <c r="I10" s="430"/>
      <c r="J10" s="454"/>
      <c r="K10" s="454"/>
      <c r="L10" s="454"/>
      <c r="M10" s="430"/>
      <c r="N10" s="454"/>
      <c r="O10" s="454"/>
      <c r="P10" s="454"/>
      <c r="Q10" s="430"/>
      <c r="R10" s="454"/>
      <c r="S10" s="454"/>
      <c r="T10" s="454"/>
      <c r="U10" s="430"/>
      <c r="V10" s="454"/>
      <c r="W10" s="454"/>
      <c r="X10" s="454"/>
      <c r="Y10" s="430"/>
      <c r="Z10" s="454"/>
      <c r="AA10" s="454"/>
      <c r="AB10" s="454"/>
      <c r="AC10" s="430"/>
      <c r="AD10" s="454"/>
      <c r="AE10" s="454"/>
      <c r="AF10" s="454"/>
      <c r="AG10" s="430"/>
      <c r="AH10" s="454"/>
      <c r="AI10" s="454"/>
      <c r="AJ10" s="454"/>
      <c r="AK10" s="430"/>
      <c r="AL10" s="1414"/>
      <c r="AM10" s="1414"/>
      <c r="AN10" s="1414"/>
      <c r="AO10" s="625"/>
      <c r="AP10" s="735"/>
      <c r="AQ10" s="625"/>
      <c r="AR10" s="625"/>
      <c r="AS10" s="625"/>
      <c r="AT10" s="478"/>
      <c r="AU10" s="433"/>
      <c r="AV10" s="454"/>
      <c r="AW10" s="454"/>
      <c r="AX10" s="430"/>
      <c r="AY10" s="454"/>
      <c r="AZ10" s="735"/>
      <c r="BA10" s="735"/>
      <c r="BB10" s="735"/>
      <c r="BC10" s="735"/>
      <c r="BD10" s="735"/>
      <c r="BE10" s="735"/>
      <c r="BF10" s="735"/>
      <c r="BG10" s="735"/>
      <c r="BH10" s="735"/>
      <c r="BI10" s="735"/>
      <c r="BJ10" s="216"/>
      <c r="BK10" s="216"/>
      <c r="BL10" s="216"/>
      <c r="BM10" s="470"/>
      <c r="BN10" s="381"/>
      <c r="BO10" s="381"/>
      <c r="BP10" s="381"/>
      <c r="BQ10" s="381"/>
      <c r="BR10" s="381"/>
    </row>
    <row r="11" spans="1:72" ht="12.75" customHeight="1" x14ac:dyDescent="0.2">
      <c r="A11" s="1408" t="s">
        <v>101</v>
      </c>
      <c r="B11" s="1408"/>
      <c r="C11" s="1136"/>
      <c r="D11" s="256"/>
      <c r="E11" s="130"/>
      <c r="F11" s="119"/>
      <c r="G11" s="167"/>
      <c r="H11" s="167"/>
      <c r="I11" s="685"/>
      <c r="J11" s="167"/>
      <c r="K11" s="167"/>
      <c r="L11" s="167"/>
      <c r="M11" s="685"/>
      <c r="N11" s="167"/>
      <c r="O11" s="167"/>
      <c r="P11" s="167"/>
      <c r="Q11" s="685"/>
      <c r="R11" s="167"/>
      <c r="S11" s="167"/>
      <c r="T11" s="167"/>
      <c r="U11" s="685"/>
      <c r="V11" s="167"/>
      <c r="W11" s="167"/>
      <c r="X11" s="167"/>
      <c r="Y11" s="685"/>
      <c r="Z11" s="167"/>
      <c r="AA11" s="167"/>
      <c r="AB11" s="167"/>
      <c r="AC11" s="685"/>
      <c r="AD11" s="167"/>
      <c r="AE11" s="167"/>
      <c r="AF11" s="167"/>
      <c r="AG11" s="685"/>
      <c r="AH11" s="167"/>
      <c r="AI11" s="167"/>
      <c r="AJ11" s="167"/>
      <c r="AK11" s="685"/>
      <c r="AL11" s="686"/>
      <c r="AM11" s="686"/>
      <c r="AN11" s="686"/>
      <c r="AO11" s="685"/>
      <c r="AP11" s="655"/>
      <c r="AQ11" s="685"/>
      <c r="AR11" s="685"/>
      <c r="AS11" s="685"/>
      <c r="AT11" s="717"/>
      <c r="AU11" s="729"/>
      <c r="AV11" s="725"/>
      <c r="AW11" s="228"/>
      <c r="AX11" s="256"/>
      <c r="AY11" s="725"/>
      <c r="AZ11" s="655"/>
      <c r="BA11" s="655"/>
      <c r="BB11" s="655"/>
      <c r="BC11" s="655"/>
      <c r="BD11" s="655"/>
      <c r="BE11" s="655"/>
      <c r="BF11" s="655"/>
      <c r="BG11" s="655"/>
      <c r="BH11" s="655"/>
      <c r="BI11" s="655"/>
      <c r="BJ11" s="254"/>
      <c r="BK11" s="254"/>
      <c r="BL11" s="254"/>
      <c r="BM11" s="428"/>
      <c r="BN11" s="381"/>
      <c r="BO11" s="381"/>
      <c r="BP11" s="381"/>
      <c r="BQ11" s="381"/>
      <c r="BR11" s="381"/>
    </row>
    <row r="12" spans="1:72" ht="12.75" customHeight="1" x14ac:dyDescent="0.2">
      <c r="A12" s="447"/>
      <c r="B12" s="447" t="s">
        <v>128</v>
      </c>
      <c r="C12" s="684">
        <v>-21</v>
      </c>
      <c r="D12" s="256">
        <v>-0.1044776119402985</v>
      </c>
      <c r="E12" s="130"/>
      <c r="F12" s="392">
        <v>180</v>
      </c>
      <c r="G12" s="479">
        <v>188</v>
      </c>
      <c r="H12" s="479">
        <v>190</v>
      </c>
      <c r="I12" s="685">
        <v>193</v>
      </c>
      <c r="J12" s="479">
        <v>201</v>
      </c>
      <c r="K12" s="479">
        <v>206</v>
      </c>
      <c r="L12" s="479">
        <v>208</v>
      </c>
      <c r="M12" s="685">
        <v>215</v>
      </c>
      <c r="N12" s="479">
        <v>215</v>
      </c>
      <c r="O12" s="479">
        <v>214</v>
      </c>
      <c r="P12" s="479">
        <v>215</v>
      </c>
      <c r="Q12" s="685">
        <v>221</v>
      </c>
      <c r="R12" s="479">
        <v>222</v>
      </c>
      <c r="S12" s="479">
        <v>224</v>
      </c>
      <c r="T12" s="479">
        <v>225</v>
      </c>
      <c r="U12" s="685">
        <v>239</v>
      </c>
      <c r="V12" s="479">
        <v>247</v>
      </c>
      <c r="W12" s="479">
        <v>262</v>
      </c>
      <c r="X12" s="479">
        <v>266</v>
      </c>
      <c r="Y12" s="685">
        <v>265</v>
      </c>
      <c r="Z12" s="479">
        <v>268</v>
      </c>
      <c r="AA12" s="479">
        <v>276</v>
      </c>
      <c r="AB12" s="479">
        <v>276</v>
      </c>
      <c r="AC12" s="685">
        <v>273</v>
      </c>
      <c r="AD12" s="479">
        <v>203</v>
      </c>
      <c r="AE12" s="479">
        <v>204</v>
      </c>
      <c r="AF12" s="479">
        <v>200</v>
      </c>
      <c r="AG12" s="685">
        <v>204</v>
      </c>
      <c r="AH12" s="479">
        <v>209</v>
      </c>
      <c r="AI12" s="479">
        <v>211</v>
      </c>
      <c r="AJ12" s="479">
        <v>248</v>
      </c>
      <c r="AK12" s="685">
        <v>251</v>
      </c>
      <c r="AL12" s="484">
        <v>253</v>
      </c>
      <c r="AM12" s="484">
        <v>254</v>
      </c>
      <c r="AN12" s="484">
        <v>264</v>
      </c>
      <c r="AO12" s="736">
        <v>260</v>
      </c>
      <c r="AP12" s="531">
        <v>246</v>
      </c>
      <c r="AQ12" s="736">
        <v>237</v>
      </c>
      <c r="AR12" s="736">
        <v>241</v>
      </c>
      <c r="AS12" s="736">
        <v>239</v>
      </c>
      <c r="AT12" s="668"/>
      <c r="AU12" s="1239">
        <v>209</v>
      </c>
      <c r="AV12" s="1247">
        <v>253</v>
      </c>
      <c r="AW12" s="686">
        <v>-44</v>
      </c>
      <c r="AX12" s="256">
        <v>-0.17391304347826086</v>
      </c>
      <c r="AY12" s="1247"/>
      <c r="AZ12" s="655">
        <v>180</v>
      </c>
      <c r="BA12" s="655">
        <v>201</v>
      </c>
      <c r="BB12" s="655">
        <v>215</v>
      </c>
      <c r="BC12" s="655">
        <v>222</v>
      </c>
      <c r="BD12" s="655">
        <v>247</v>
      </c>
      <c r="BE12" s="655">
        <v>268</v>
      </c>
      <c r="BF12" s="655">
        <v>203</v>
      </c>
      <c r="BG12" s="655">
        <v>209</v>
      </c>
      <c r="BH12" s="531">
        <v>253</v>
      </c>
      <c r="BI12" s="531">
        <v>246</v>
      </c>
      <c r="BJ12" s="486">
        <v>233</v>
      </c>
      <c r="BK12" s="486">
        <v>209</v>
      </c>
      <c r="BL12" s="486">
        <v>185</v>
      </c>
      <c r="BM12" s="438"/>
      <c r="BR12" s="381"/>
    </row>
    <row r="13" spans="1:72" ht="12.75" customHeight="1" x14ac:dyDescent="0.2">
      <c r="A13" s="447"/>
      <c r="B13" s="447" t="s">
        <v>224</v>
      </c>
      <c r="C13" s="684">
        <v>-46</v>
      </c>
      <c r="D13" s="256">
        <v>-0.115</v>
      </c>
      <c r="E13" s="130"/>
      <c r="F13" s="392">
        <v>354</v>
      </c>
      <c r="G13" s="479">
        <v>361</v>
      </c>
      <c r="H13" s="479">
        <v>379</v>
      </c>
      <c r="I13" s="685">
        <v>377</v>
      </c>
      <c r="J13" s="479">
        <v>400</v>
      </c>
      <c r="K13" s="479">
        <v>405</v>
      </c>
      <c r="L13" s="479">
        <v>412</v>
      </c>
      <c r="M13" s="685">
        <v>407</v>
      </c>
      <c r="N13" s="479">
        <v>420</v>
      </c>
      <c r="O13" s="479">
        <v>425</v>
      </c>
      <c r="P13" s="479">
        <v>430</v>
      </c>
      <c r="Q13" s="685">
        <v>448</v>
      </c>
      <c r="R13" s="479">
        <v>461</v>
      </c>
      <c r="S13" s="479">
        <v>493</v>
      </c>
      <c r="T13" s="479">
        <v>617</v>
      </c>
      <c r="U13" s="685">
        <v>662</v>
      </c>
      <c r="V13" s="479">
        <v>684</v>
      </c>
      <c r="W13" s="479">
        <v>699</v>
      </c>
      <c r="X13" s="479">
        <v>686</v>
      </c>
      <c r="Y13" s="685">
        <v>666</v>
      </c>
      <c r="Z13" s="479">
        <v>684</v>
      </c>
      <c r="AA13" s="479">
        <v>671</v>
      </c>
      <c r="AB13" s="479">
        <v>665</v>
      </c>
      <c r="AC13" s="685">
        <v>689</v>
      </c>
      <c r="AD13" s="479">
        <v>680</v>
      </c>
      <c r="AE13" s="479">
        <v>707</v>
      </c>
      <c r="AF13" s="479">
        <v>698</v>
      </c>
      <c r="AG13" s="685">
        <v>688</v>
      </c>
      <c r="AH13" s="479">
        <v>700</v>
      </c>
      <c r="AI13" s="479">
        <v>725</v>
      </c>
      <c r="AJ13" s="479">
        <v>744</v>
      </c>
      <c r="AK13" s="685">
        <v>760</v>
      </c>
      <c r="AL13" s="484">
        <v>762</v>
      </c>
      <c r="AM13" s="484">
        <v>772</v>
      </c>
      <c r="AN13" s="484">
        <v>784</v>
      </c>
      <c r="AO13" s="736">
        <v>757</v>
      </c>
      <c r="AP13" s="531">
        <v>728</v>
      </c>
      <c r="AQ13" s="736">
        <v>725</v>
      </c>
      <c r="AR13" s="736">
        <v>719</v>
      </c>
      <c r="AS13" s="736">
        <v>710</v>
      </c>
      <c r="AT13" s="668"/>
      <c r="AU13" s="1239">
        <v>700</v>
      </c>
      <c r="AV13" s="1247">
        <v>762</v>
      </c>
      <c r="AW13" s="686">
        <v>-62</v>
      </c>
      <c r="AX13" s="256">
        <v>-8.1364829396325458E-2</v>
      </c>
      <c r="AY13" s="1247"/>
      <c r="AZ13" s="655">
        <v>354</v>
      </c>
      <c r="BA13" s="655">
        <v>400</v>
      </c>
      <c r="BB13" s="655">
        <v>420</v>
      </c>
      <c r="BC13" s="655">
        <v>461</v>
      </c>
      <c r="BD13" s="655">
        <v>684</v>
      </c>
      <c r="BE13" s="655">
        <v>684</v>
      </c>
      <c r="BF13" s="655">
        <v>680</v>
      </c>
      <c r="BG13" s="655">
        <v>700</v>
      </c>
      <c r="BH13" s="531">
        <v>762</v>
      </c>
      <c r="BI13" s="531">
        <v>728</v>
      </c>
      <c r="BJ13" s="486">
        <v>689</v>
      </c>
      <c r="BK13" s="486">
        <v>657</v>
      </c>
      <c r="BL13" s="486">
        <v>623</v>
      </c>
      <c r="BM13" s="438"/>
      <c r="BR13" s="381"/>
    </row>
    <row r="14" spans="1:72" ht="12.75" customHeight="1" x14ac:dyDescent="0.2">
      <c r="A14" s="447"/>
      <c r="B14" s="447" t="s">
        <v>102</v>
      </c>
      <c r="C14" s="684">
        <v>-36</v>
      </c>
      <c r="D14" s="256">
        <v>-0.1111111111111111</v>
      </c>
      <c r="E14" s="130"/>
      <c r="F14" s="392">
        <v>288</v>
      </c>
      <c r="G14" s="479">
        <v>326</v>
      </c>
      <c r="H14" s="479">
        <v>317</v>
      </c>
      <c r="I14" s="685">
        <v>319</v>
      </c>
      <c r="J14" s="479">
        <v>324</v>
      </c>
      <c r="K14" s="479">
        <v>316</v>
      </c>
      <c r="L14" s="479">
        <v>315</v>
      </c>
      <c r="M14" s="685">
        <v>320</v>
      </c>
      <c r="N14" s="479">
        <v>316</v>
      </c>
      <c r="O14" s="479">
        <v>319</v>
      </c>
      <c r="P14" s="479">
        <v>320</v>
      </c>
      <c r="Q14" s="685">
        <v>323</v>
      </c>
      <c r="R14" s="479">
        <v>332</v>
      </c>
      <c r="S14" s="479">
        <v>332</v>
      </c>
      <c r="T14" s="479">
        <v>343</v>
      </c>
      <c r="U14" s="685">
        <v>376</v>
      </c>
      <c r="V14" s="479">
        <v>378</v>
      </c>
      <c r="W14" s="479">
        <v>386</v>
      </c>
      <c r="X14" s="479">
        <v>384</v>
      </c>
      <c r="Y14" s="685">
        <v>382</v>
      </c>
      <c r="Z14" s="479">
        <v>373</v>
      </c>
      <c r="AA14" s="479">
        <v>365</v>
      </c>
      <c r="AB14" s="479">
        <v>369</v>
      </c>
      <c r="AC14" s="685">
        <v>371</v>
      </c>
      <c r="AD14" s="479">
        <v>364</v>
      </c>
      <c r="AE14" s="479">
        <v>360</v>
      </c>
      <c r="AF14" s="479">
        <v>359</v>
      </c>
      <c r="AG14" s="685">
        <v>352</v>
      </c>
      <c r="AH14" s="479">
        <v>356</v>
      </c>
      <c r="AI14" s="479">
        <v>365</v>
      </c>
      <c r="AJ14" s="479">
        <v>393</v>
      </c>
      <c r="AK14" s="685">
        <v>393</v>
      </c>
      <c r="AL14" s="484">
        <v>380</v>
      </c>
      <c r="AM14" s="484">
        <v>373</v>
      </c>
      <c r="AN14" s="484">
        <v>370</v>
      </c>
      <c r="AO14" s="736">
        <v>366</v>
      </c>
      <c r="AP14" s="531">
        <v>360</v>
      </c>
      <c r="AQ14" s="736">
        <v>348</v>
      </c>
      <c r="AR14" s="736">
        <v>349</v>
      </c>
      <c r="AS14" s="736">
        <v>343</v>
      </c>
      <c r="AT14" s="668"/>
      <c r="AU14" s="1239">
        <v>356</v>
      </c>
      <c r="AV14" s="1247">
        <v>380</v>
      </c>
      <c r="AW14" s="686">
        <v>-24</v>
      </c>
      <c r="AX14" s="256">
        <v>-6.3157894736842107E-2</v>
      </c>
      <c r="AY14" s="1247"/>
      <c r="AZ14" s="655">
        <v>288</v>
      </c>
      <c r="BA14" s="655">
        <v>324</v>
      </c>
      <c r="BB14" s="655">
        <v>316</v>
      </c>
      <c r="BC14" s="655">
        <v>332</v>
      </c>
      <c r="BD14" s="655">
        <v>378</v>
      </c>
      <c r="BE14" s="655">
        <v>373</v>
      </c>
      <c r="BF14" s="655">
        <v>364</v>
      </c>
      <c r="BG14" s="655">
        <v>356</v>
      </c>
      <c r="BH14" s="531">
        <v>380</v>
      </c>
      <c r="BI14" s="531">
        <v>360</v>
      </c>
      <c r="BJ14" s="486">
        <v>335</v>
      </c>
      <c r="BK14" s="486">
        <v>324</v>
      </c>
      <c r="BL14" s="486">
        <v>296</v>
      </c>
      <c r="BM14" s="438"/>
      <c r="BR14" s="381"/>
    </row>
    <row r="15" spans="1:72" ht="12.75" customHeight="1" x14ac:dyDescent="0.2">
      <c r="A15" s="447"/>
      <c r="B15" s="447" t="s">
        <v>84</v>
      </c>
      <c r="C15" s="684">
        <v>-103</v>
      </c>
      <c r="D15" s="256">
        <v>-0.11135135135135135</v>
      </c>
      <c r="E15" s="130"/>
      <c r="F15" s="392">
        <v>822</v>
      </c>
      <c r="G15" s="479">
        <v>875</v>
      </c>
      <c r="H15" s="479">
        <v>886</v>
      </c>
      <c r="I15" s="685">
        <v>889</v>
      </c>
      <c r="J15" s="479">
        <v>925</v>
      </c>
      <c r="K15" s="479">
        <v>927</v>
      </c>
      <c r="L15" s="479">
        <v>935</v>
      </c>
      <c r="M15" s="685">
        <v>942</v>
      </c>
      <c r="N15" s="479">
        <v>951</v>
      </c>
      <c r="O15" s="479">
        <v>958</v>
      </c>
      <c r="P15" s="479">
        <v>965</v>
      </c>
      <c r="Q15" s="685">
        <v>992</v>
      </c>
      <c r="R15" s="479">
        <v>1015</v>
      </c>
      <c r="S15" s="479">
        <v>1049</v>
      </c>
      <c r="T15" s="479">
        <v>1185</v>
      </c>
      <c r="U15" s="685">
        <v>1277</v>
      </c>
      <c r="V15" s="479">
        <v>1309</v>
      </c>
      <c r="W15" s="479">
        <v>1347</v>
      </c>
      <c r="X15" s="479">
        <v>1336</v>
      </c>
      <c r="Y15" s="685">
        <v>1313</v>
      </c>
      <c r="Z15" s="479">
        <v>1325</v>
      </c>
      <c r="AA15" s="479">
        <v>1312</v>
      </c>
      <c r="AB15" s="479">
        <v>1310</v>
      </c>
      <c r="AC15" s="685">
        <v>1333</v>
      </c>
      <c r="AD15" s="479">
        <v>1247</v>
      </c>
      <c r="AE15" s="479">
        <v>1271</v>
      </c>
      <c r="AF15" s="479">
        <v>1257</v>
      </c>
      <c r="AG15" s="685">
        <v>1244</v>
      </c>
      <c r="AH15" s="479">
        <v>1265</v>
      </c>
      <c r="AI15" s="479">
        <v>1301</v>
      </c>
      <c r="AJ15" s="479">
        <v>1385</v>
      </c>
      <c r="AK15" s="685">
        <v>1404</v>
      </c>
      <c r="AL15" s="484">
        <v>1395</v>
      </c>
      <c r="AM15" s="484">
        <v>1399</v>
      </c>
      <c r="AN15" s="484">
        <v>1418</v>
      </c>
      <c r="AO15" s="736">
        <v>1383</v>
      </c>
      <c r="AP15" s="531">
        <v>1334</v>
      </c>
      <c r="AQ15" s="736">
        <v>1310</v>
      </c>
      <c r="AR15" s="736">
        <v>1309</v>
      </c>
      <c r="AS15" s="736">
        <v>1292</v>
      </c>
      <c r="AT15" s="668"/>
      <c r="AU15" s="1239">
        <v>1265</v>
      </c>
      <c r="AV15" s="1247">
        <v>1395</v>
      </c>
      <c r="AW15" s="686">
        <v>-130</v>
      </c>
      <c r="AX15" s="256">
        <v>-9.3189964157706098E-2</v>
      </c>
      <c r="AY15" s="1247"/>
      <c r="AZ15" s="655">
        <v>822</v>
      </c>
      <c r="BA15" s="655">
        <v>925</v>
      </c>
      <c r="BB15" s="655">
        <v>951</v>
      </c>
      <c r="BC15" s="655">
        <v>1015</v>
      </c>
      <c r="BD15" s="655">
        <v>1309</v>
      </c>
      <c r="BE15" s="655">
        <v>1325</v>
      </c>
      <c r="BF15" s="655">
        <v>1247</v>
      </c>
      <c r="BG15" s="655">
        <v>1265</v>
      </c>
      <c r="BH15" s="531">
        <v>1395</v>
      </c>
      <c r="BI15" s="531">
        <v>1334</v>
      </c>
      <c r="BJ15" s="486">
        <v>1257</v>
      </c>
      <c r="BK15" s="486">
        <v>1190</v>
      </c>
      <c r="BL15" s="486">
        <v>1104</v>
      </c>
      <c r="BM15" s="438"/>
      <c r="BR15" s="381"/>
    </row>
    <row r="16" spans="1:72" ht="12.75" customHeight="1" x14ac:dyDescent="0.2">
      <c r="A16" s="447"/>
      <c r="B16" s="447"/>
      <c r="C16" s="684"/>
      <c r="D16" s="256"/>
      <c r="E16" s="130"/>
      <c r="F16" s="392"/>
      <c r="G16" s="479"/>
      <c r="H16" s="479"/>
      <c r="I16" s="685"/>
      <c r="J16" s="479"/>
      <c r="K16" s="479"/>
      <c r="L16" s="479"/>
      <c r="M16" s="685"/>
      <c r="N16" s="479"/>
      <c r="O16" s="479"/>
      <c r="P16" s="479"/>
      <c r="Q16" s="685"/>
      <c r="R16" s="479"/>
      <c r="S16" s="479"/>
      <c r="T16" s="479"/>
      <c r="U16" s="685"/>
      <c r="V16" s="479"/>
      <c r="W16" s="479"/>
      <c r="X16" s="479"/>
      <c r="Y16" s="685"/>
      <c r="Z16" s="479"/>
      <c r="AA16" s="479"/>
      <c r="AB16" s="479"/>
      <c r="AC16" s="685"/>
      <c r="AD16" s="479"/>
      <c r="AE16" s="479"/>
      <c r="AF16" s="479"/>
      <c r="AG16" s="685"/>
      <c r="AH16" s="479"/>
      <c r="AI16" s="479"/>
      <c r="AJ16" s="479"/>
      <c r="AK16" s="685"/>
      <c r="AL16" s="484"/>
      <c r="AM16" s="484"/>
      <c r="AN16" s="484"/>
      <c r="AO16" s="736"/>
      <c r="AP16" s="531"/>
      <c r="AQ16" s="736"/>
      <c r="AR16" s="736"/>
      <c r="AS16" s="736"/>
      <c r="AT16" s="668"/>
      <c r="AU16" s="1239"/>
      <c r="AV16" s="1247"/>
      <c r="AW16" s="686"/>
      <c r="AX16" s="256"/>
      <c r="AY16" s="1247"/>
      <c r="AZ16" s="655"/>
      <c r="BA16" s="655"/>
      <c r="BB16" s="655"/>
      <c r="BC16" s="655"/>
      <c r="BD16" s="655"/>
      <c r="BE16" s="655"/>
      <c r="BF16" s="655"/>
      <c r="BG16" s="655"/>
      <c r="BH16" s="531"/>
      <c r="BI16" s="531"/>
      <c r="BJ16" s="486"/>
      <c r="BK16" s="486"/>
      <c r="BL16" s="486"/>
      <c r="BM16" s="438"/>
      <c r="BR16" s="381"/>
    </row>
    <row r="17" spans="1:70" ht="12.75" customHeight="1" x14ac:dyDescent="0.2">
      <c r="A17" s="1408" t="s">
        <v>183</v>
      </c>
      <c r="B17" s="1408"/>
      <c r="C17" s="684"/>
      <c r="D17" s="256"/>
      <c r="E17" s="130"/>
      <c r="F17" s="392"/>
      <c r="G17" s="479"/>
      <c r="H17" s="479"/>
      <c r="I17" s="685"/>
      <c r="J17" s="479"/>
      <c r="K17" s="479"/>
      <c r="L17" s="479"/>
      <c r="M17" s="685"/>
      <c r="N17" s="479"/>
      <c r="O17" s="479"/>
      <c r="P17" s="479"/>
      <c r="Q17" s="685"/>
      <c r="R17" s="479"/>
      <c r="S17" s="479"/>
      <c r="T17" s="479"/>
      <c r="U17" s="685"/>
      <c r="V17" s="1415"/>
      <c r="W17" s="1415"/>
      <c r="X17" s="1415"/>
      <c r="Y17" s="259"/>
      <c r="Z17" s="1415"/>
      <c r="AA17" s="1415"/>
      <c r="AB17" s="1415"/>
      <c r="AC17" s="259"/>
      <c r="AD17" s="1415"/>
      <c r="AE17" s="1415"/>
      <c r="AF17" s="1415"/>
      <c r="AG17" s="259"/>
      <c r="AH17" s="1415"/>
      <c r="AI17" s="1415"/>
      <c r="AJ17" s="1415"/>
      <c r="AK17" s="259"/>
      <c r="AL17" s="485"/>
      <c r="AM17" s="485"/>
      <c r="AN17" s="485"/>
      <c r="AO17" s="482"/>
      <c r="AP17" s="483"/>
      <c r="AQ17" s="482"/>
      <c r="AR17" s="482"/>
      <c r="AS17" s="482"/>
      <c r="AT17" s="673"/>
      <c r="AU17" s="1237"/>
      <c r="AV17" s="675"/>
      <c r="AW17" s="228"/>
      <c r="AX17" s="1416"/>
      <c r="AY17" s="675"/>
      <c r="AZ17" s="655"/>
      <c r="BA17" s="655"/>
      <c r="BB17" s="260"/>
      <c r="BC17" s="260"/>
      <c r="BD17" s="260"/>
      <c r="BE17" s="260"/>
      <c r="BF17" s="260"/>
      <c r="BG17" s="260"/>
      <c r="BH17" s="531"/>
      <c r="BI17" s="531"/>
      <c r="BJ17" s="486"/>
      <c r="BK17" s="486"/>
      <c r="BL17" s="486"/>
      <c r="BM17" s="438"/>
      <c r="BR17" s="381"/>
    </row>
    <row r="18" spans="1:70" ht="12.75" customHeight="1" x14ac:dyDescent="0.2">
      <c r="A18" s="447"/>
      <c r="B18" s="447" t="s">
        <v>128</v>
      </c>
      <c r="C18" s="684">
        <v>-50</v>
      </c>
      <c r="D18" s="256">
        <v>-0.1519756838905775</v>
      </c>
      <c r="E18" s="130"/>
      <c r="F18" s="392">
        <v>279</v>
      </c>
      <c r="G18" s="479">
        <v>291</v>
      </c>
      <c r="H18" s="479">
        <v>303</v>
      </c>
      <c r="I18" s="685">
        <v>321</v>
      </c>
      <c r="J18" s="479">
        <v>329</v>
      </c>
      <c r="K18" s="479">
        <v>373</v>
      </c>
      <c r="L18" s="479">
        <v>384</v>
      </c>
      <c r="M18" s="685">
        <v>372</v>
      </c>
      <c r="N18" s="479">
        <v>372</v>
      </c>
      <c r="O18" s="479">
        <v>361</v>
      </c>
      <c r="P18" s="479">
        <v>385</v>
      </c>
      <c r="Q18" s="685">
        <v>388</v>
      </c>
      <c r="R18" s="479">
        <v>400</v>
      </c>
      <c r="S18" s="479">
        <v>424</v>
      </c>
      <c r="T18" s="479">
        <v>420</v>
      </c>
      <c r="U18" s="685">
        <v>427</v>
      </c>
      <c r="V18" s="1415">
        <v>461</v>
      </c>
      <c r="W18" s="1415">
        <v>143</v>
      </c>
      <c r="X18" s="1415">
        <v>152</v>
      </c>
      <c r="Y18" s="259">
        <v>155</v>
      </c>
      <c r="Z18" s="1415">
        <v>143</v>
      </c>
      <c r="AA18" s="1415">
        <v>140</v>
      </c>
      <c r="AB18" s="1415">
        <v>142</v>
      </c>
      <c r="AC18" s="259">
        <v>137</v>
      </c>
      <c r="AD18" s="1415">
        <v>138</v>
      </c>
      <c r="AE18" s="1415">
        <v>136</v>
      </c>
      <c r="AF18" s="1415">
        <v>124</v>
      </c>
      <c r="AG18" s="259">
        <v>111</v>
      </c>
      <c r="AH18" s="1415">
        <v>114</v>
      </c>
      <c r="AI18" s="1415">
        <v>117</v>
      </c>
      <c r="AJ18" s="1415">
        <v>127</v>
      </c>
      <c r="AK18" s="259">
        <v>125</v>
      </c>
      <c r="AL18" s="485">
        <v>125</v>
      </c>
      <c r="AM18" s="485">
        <v>116</v>
      </c>
      <c r="AN18" s="485">
        <v>109</v>
      </c>
      <c r="AO18" s="482">
        <v>104</v>
      </c>
      <c r="AP18" s="483">
        <v>93</v>
      </c>
      <c r="AQ18" s="482">
        <v>95</v>
      </c>
      <c r="AR18" s="482">
        <v>89</v>
      </c>
      <c r="AS18" s="482">
        <v>88</v>
      </c>
      <c r="AT18" s="673"/>
      <c r="AU18" s="1237">
        <v>105</v>
      </c>
      <c r="AV18" s="675">
        <v>112</v>
      </c>
      <c r="AW18" s="228">
        <v>-7</v>
      </c>
      <c r="AX18" s="1416">
        <v>-6.25E-2</v>
      </c>
      <c r="AY18" s="675"/>
      <c r="AZ18" s="655">
        <v>279</v>
      </c>
      <c r="BA18" s="655">
        <v>329</v>
      </c>
      <c r="BB18" s="655">
        <v>372</v>
      </c>
      <c r="BC18" s="260">
        <v>400</v>
      </c>
      <c r="BD18" s="260">
        <v>461</v>
      </c>
      <c r="BE18" s="260">
        <v>143</v>
      </c>
      <c r="BF18" s="260">
        <v>138</v>
      </c>
      <c r="BG18" s="260">
        <v>105</v>
      </c>
      <c r="BH18" s="531">
        <v>112</v>
      </c>
      <c r="BI18" s="531">
        <v>81</v>
      </c>
      <c r="BJ18" s="486">
        <v>81</v>
      </c>
      <c r="BK18" s="486">
        <v>70</v>
      </c>
      <c r="BL18" s="486">
        <v>52</v>
      </c>
      <c r="BM18" s="438"/>
      <c r="BR18" s="381"/>
    </row>
    <row r="19" spans="1:70" ht="12.75" customHeight="1" x14ac:dyDescent="0.2">
      <c r="A19" s="447"/>
      <c r="B19" s="447" t="s">
        <v>224</v>
      </c>
      <c r="C19" s="684">
        <v>9</v>
      </c>
      <c r="D19" s="256">
        <v>2.9702970297029702E-2</v>
      </c>
      <c r="E19" s="130"/>
      <c r="F19" s="392">
        <v>312</v>
      </c>
      <c r="G19" s="451">
        <v>317</v>
      </c>
      <c r="H19" s="451">
        <v>313</v>
      </c>
      <c r="I19" s="697">
        <v>305</v>
      </c>
      <c r="J19" s="479">
        <v>303</v>
      </c>
      <c r="K19" s="451">
        <v>308</v>
      </c>
      <c r="L19" s="451">
        <v>305</v>
      </c>
      <c r="M19" s="697">
        <v>305</v>
      </c>
      <c r="N19" s="479">
        <v>294</v>
      </c>
      <c r="O19" s="451">
        <v>294</v>
      </c>
      <c r="P19" s="451">
        <v>287</v>
      </c>
      <c r="Q19" s="697">
        <v>289</v>
      </c>
      <c r="R19" s="479">
        <v>294</v>
      </c>
      <c r="S19" s="451">
        <v>298</v>
      </c>
      <c r="T19" s="451">
        <v>262</v>
      </c>
      <c r="U19" s="697">
        <v>267</v>
      </c>
      <c r="V19" s="1415">
        <v>276</v>
      </c>
      <c r="W19" s="228">
        <v>0</v>
      </c>
      <c r="X19" s="228">
        <v>0</v>
      </c>
      <c r="Y19" s="259">
        <v>0</v>
      </c>
      <c r="Z19" s="228">
        <v>0</v>
      </c>
      <c r="AA19" s="228">
        <v>0</v>
      </c>
      <c r="AB19" s="228">
        <v>0</v>
      </c>
      <c r="AC19" s="259">
        <v>0</v>
      </c>
      <c r="AD19" s="228">
        <v>0</v>
      </c>
      <c r="AE19" s="228">
        <v>0</v>
      </c>
      <c r="AF19" s="1415"/>
      <c r="AG19" s="259"/>
      <c r="AH19" s="1415"/>
      <c r="AI19" s="1415"/>
      <c r="AJ19" s="1415"/>
      <c r="AK19" s="259"/>
      <c r="AL19" s="485"/>
      <c r="AM19" s="485"/>
      <c r="AN19" s="485"/>
      <c r="AO19" s="482"/>
      <c r="AP19" s="483"/>
      <c r="AQ19" s="482"/>
      <c r="AR19" s="482"/>
      <c r="AS19" s="482"/>
      <c r="AT19" s="673"/>
      <c r="AU19" s="1237"/>
      <c r="AV19" s="675"/>
      <c r="AW19" s="228"/>
      <c r="AX19" s="1416"/>
      <c r="AY19" s="675"/>
      <c r="AZ19" s="655">
        <v>312</v>
      </c>
      <c r="BA19" s="655">
        <v>303</v>
      </c>
      <c r="BB19" s="655">
        <v>294</v>
      </c>
      <c r="BC19" s="260">
        <v>294</v>
      </c>
      <c r="BD19" s="260">
        <v>276</v>
      </c>
      <c r="BE19" s="260">
        <v>0</v>
      </c>
      <c r="BF19" s="260">
        <v>0</v>
      </c>
      <c r="BG19" s="260">
        <v>0</v>
      </c>
      <c r="BH19" s="501">
        <v>0</v>
      </c>
      <c r="BI19" s="531"/>
      <c r="BJ19" s="486"/>
      <c r="BK19" s="486"/>
      <c r="BL19" s="486"/>
      <c r="BM19" s="438"/>
      <c r="BR19" s="381"/>
    </row>
    <row r="20" spans="1:70" ht="12.75" customHeight="1" x14ac:dyDescent="0.2">
      <c r="A20" s="447"/>
      <c r="B20" s="447"/>
      <c r="C20" s="684"/>
      <c r="D20" s="256"/>
      <c r="E20" s="130"/>
      <c r="F20" s="392"/>
      <c r="G20" s="479"/>
      <c r="H20" s="479"/>
      <c r="I20" s="685"/>
      <c r="J20" s="479"/>
      <c r="K20" s="479"/>
      <c r="L20" s="479"/>
      <c r="M20" s="685"/>
      <c r="N20" s="479"/>
      <c r="O20" s="479"/>
      <c r="P20" s="479"/>
      <c r="Q20" s="685"/>
      <c r="R20" s="479"/>
      <c r="S20" s="479"/>
      <c r="T20" s="479"/>
      <c r="U20" s="685"/>
      <c r="V20" s="1415"/>
      <c r="W20" s="1415"/>
      <c r="X20" s="1415"/>
      <c r="Y20" s="259"/>
      <c r="Z20" s="1415"/>
      <c r="AA20" s="1415"/>
      <c r="AB20" s="1415"/>
      <c r="AC20" s="259"/>
      <c r="AD20" s="1415"/>
      <c r="AE20" s="1415"/>
      <c r="AF20" s="1415"/>
      <c r="AG20" s="259"/>
      <c r="AH20" s="1415"/>
      <c r="AI20" s="1415"/>
      <c r="AJ20" s="1415"/>
      <c r="AK20" s="259"/>
      <c r="AL20" s="485"/>
      <c r="AM20" s="485"/>
      <c r="AN20" s="485"/>
      <c r="AO20" s="482"/>
      <c r="AP20" s="483"/>
      <c r="AQ20" s="482"/>
      <c r="AR20" s="482"/>
      <c r="AS20" s="482"/>
      <c r="AT20" s="673"/>
      <c r="AU20" s="1237"/>
      <c r="AV20" s="675"/>
      <c r="AW20" s="228"/>
      <c r="AX20" s="1416"/>
      <c r="AY20" s="675"/>
      <c r="AZ20" s="655"/>
      <c r="BA20" s="655"/>
      <c r="BB20" s="260"/>
      <c r="BC20" s="260"/>
      <c r="BD20" s="260"/>
      <c r="BE20" s="260"/>
      <c r="BF20" s="260"/>
      <c r="BG20" s="260"/>
      <c r="BH20" s="531"/>
      <c r="BI20" s="531"/>
      <c r="BJ20" s="486"/>
      <c r="BK20" s="486"/>
      <c r="BL20" s="486"/>
      <c r="BM20" s="438"/>
      <c r="BR20" s="381"/>
    </row>
    <row r="21" spans="1:70" ht="12.75" customHeight="1" x14ac:dyDescent="0.2">
      <c r="A21" s="1408" t="s">
        <v>103</v>
      </c>
      <c r="B21" s="1408"/>
      <c r="C21" s="684"/>
      <c r="D21" s="256"/>
      <c r="E21" s="130"/>
      <c r="F21" s="392"/>
      <c r="G21" s="479"/>
      <c r="H21" s="479"/>
      <c r="I21" s="685"/>
      <c r="J21" s="479"/>
      <c r="K21" s="479"/>
      <c r="L21" s="479"/>
      <c r="M21" s="685"/>
      <c r="N21" s="479"/>
      <c r="O21" s="479"/>
      <c r="P21" s="479"/>
      <c r="Q21" s="685"/>
      <c r="R21" s="479"/>
      <c r="S21" s="479"/>
      <c r="T21" s="479"/>
      <c r="U21" s="685"/>
      <c r="V21" s="1415"/>
      <c r="W21" s="1415"/>
      <c r="X21" s="1415"/>
      <c r="Y21" s="259"/>
      <c r="Z21" s="1415"/>
      <c r="AA21" s="1415"/>
      <c r="AB21" s="1415"/>
      <c r="AC21" s="259"/>
      <c r="AD21" s="1415"/>
      <c r="AE21" s="1415"/>
      <c r="AF21" s="1415"/>
      <c r="AG21" s="259"/>
      <c r="AH21" s="1415"/>
      <c r="AI21" s="1415"/>
      <c r="AJ21" s="1415"/>
      <c r="AK21" s="259"/>
      <c r="AL21" s="485"/>
      <c r="AM21" s="485"/>
      <c r="AN21" s="485"/>
      <c r="AO21" s="482"/>
      <c r="AP21" s="483"/>
      <c r="AQ21" s="482"/>
      <c r="AR21" s="482"/>
      <c r="AS21" s="482"/>
      <c r="AT21" s="673"/>
      <c r="AU21" s="1237"/>
      <c r="AV21" s="675"/>
      <c r="AW21" s="228"/>
      <c r="AX21" s="1416"/>
      <c r="AY21" s="675"/>
      <c r="AZ21" s="655"/>
      <c r="BA21" s="655"/>
      <c r="BB21" s="260"/>
      <c r="BC21" s="260"/>
      <c r="BD21" s="260"/>
      <c r="BE21" s="260"/>
      <c r="BF21" s="260"/>
      <c r="BG21" s="260"/>
      <c r="BH21" s="531"/>
      <c r="BI21" s="531"/>
      <c r="BJ21" s="486"/>
      <c r="BK21" s="486"/>
      <c r="BL21" s="486"/>
      <c r="BM21" s="438"/>
      <c r="BR21" s="381"/>
    </row>
    <row r="22" spans="1:70" ht="12.75" customHeight="1" x14ac:dyDescent="0.2">
      <c r="A22" s="447"/>
      <c r="B22" s="447" t="s">
        <v>128</v>
      </c>
      <c r="C22" s="684">
        <v>22</v>
      </c>
      <c r="D22" s="256">
        <v>8.1784386617100371E-2</v>
      </c>
      <c r="E22" s="130"/>
      <c r="F22" s="392">
        <v>291</v>
      </c>
      <c r="G22" s="479">
        <v>280</v>
      </c>
      <c r="H22" s="479">
        <v>285</v>
      </c>
      <c r="I22" s="685">
        <v>285</v>
      </c>
      <c r="J22" s="479">
        <v>269</v>
      </c>
      <c r="K22" s="479">
        <v>294</v>
      </c>
      <c r="L22" s="479">
        <v>295</v>
      </c>
      <c r="M22" s="685">
        <v>291</v>
      </c>
      <c r="N22" s="479">
        <v>286</v>
      </c>
      <c r="O22" s="479">
        <v>279</v>
      </c>
      <c r="P22" s="479">
        <v>275</v>
      </c>
      <c r="Q22" s="685">
        <v>264</v>
      </c>
      <c r="R22" s="479">
        <v>253</v>
      </c>
      <c r="S22" s="479">
        <v>259</v>
      </c>
      <c r="T22" s="479">
        <v>252</v>
      </c>
      <c r="U22" s="685">
        <v>304</v>
      </c>
      <c r="V22" s="1415">
        <v>302</v>
      </c>
      <c r="W22" s="1415">
        <v>176</v>
      </c>
      <c r="X22" s="1415">
        <v>186</v>
      </c>
      <c r="Y22" s="259">
        <v>180</v>
      </c>
      <c r="Z22" s="1415">
        <v>175</v>
      </c>
      <c r="AA22" s="1415">
        <v>175</v>
      </c>
      <c r="AB22" s="1415">
        <v>178</v>
      </c>
      <c r="AC22" s="259">
        <v>169</v>
      </c>
      <c r="AD22" s="1415">
        <v>163</v>
      </c>
      <c r="AE22" s="1415">
        <v>162</v>
      </c>
      <c r="AF22" s="1415">
        <v>157</v>
      </c>
      <c r="AG22" s="259">
        <v>152</v>
      </c>
      <c r="AH22" s="1417">
        <v>151</v>
      </c>
      <c r="AI22" s="1415">
        <v>152</v>
      </c>
      <c r="AJ22" s="1415">
        <v>176</v>
      </c>
      <c r="AK22" s="259">
        <v>169</v>
      </c>
      <c r="AL22" s="485">
        <v>163</v>
      </c>
      <c r="AM22" s="485">
        <v>161</v>
      </c>
      <c r="AN22" s="485">
        <v>162</v>
      </c>
      <c r="AO22" s="482">
        <v>170</v>
      </c>
      <c r="AP22" s="483">
        <v>163</v>
      </c>
      <c r="AQ22" s="482">
        <v>170</v>
      </c>
      <c r="AR22" s="482">
        <v>164</v>
      </c>
      <c r="AS22" s="482">
        <v>154</v>
      </c>
      <c r="AT22" s="673"/>
      <c r="AU22" s="1237">
        <v>151</v>
      </c>
      <c r="AV22" s="675">
        <v>163</v>
      </c>
      <c r="AW22" s="228">
        <v>-12</v>
      </c>
      <c r="AX22" s="1416">
        <v>-7.3619631901840496E-2</v>
      </c>
      <c r="AY22" s="675"/>
      <c r="AZ22" s="655">
        <v>291</v>
      </c>
      <c r="BA22" s="655">
        <v>269</v>
      </c>
      <c r="BB22" s="260">
        <v>286</v>
      </c>
      <c r="BC22" s="260">
        <v>253</v>
      </c>
      <c r="BD22" s="260">
        <v>302</v>
      </c>
      <c r="BE22" s="260">
        <v>175</v>
      </c>
      <c r="BF22" s="260">
        <v>163</v>
      </c>
      <c r="BG22" s="260">
        <v>151</v>
      </c>
      <c r="BH22" s="531">
        <v>163</v>
      </c>
      <c r="BI22" s="531">
        <v>163</v>
      </c>
      <c r="BJ22" s="486">
        <v>150</v>
      </c>
      <c r="BK22" s="486">
        <v>0</v>
      </c>
      <c r="BL22" s="486">
        <v>0</v>
      </c>
      <c r="BM22" s="438"/>
      <c r="BR22" s="381"/>
    </row>
    <row r="23" spans="1:70" ht="12.75" customHeight="1" x14ac:dyDescent="0.2">
      <c r="A23" s="447"/>
      <c r="B23" s="447"/>
      <c r="C23" s="684"/>
      <c r="D23" s="256"/>
      <c r="E23" s="130"/>
      <c r="F23" s="392"/>
      <c r="G23" s="479"/>
      <c r="H23" s="479"/>
      <c r="I23" s="685"/>
      <c r="J23" s="479"/>
      <c r="K23" s="479"/>
      <c r="L23" s="479"/>
      <c r="M23" s="685"/>
      <c r="N23" s="479"/>
      <c r="O23" s="479"/>
      <c r="P23" s="479"/>
      <c r="Q23" s="685"/>
      <c r="R23" s="479"/>
      <c r="S23" s="479"/>
      <c r="T23" s="479"/>
      <c r="U23" s="685"/>
      <c r="V23" s="1415"/>
      <c r="W23" s="1415"/>
      <c r="X23" s="1415"/>
      <c r="Y23" s="259"/>
      <c r="Z23" s="1415"/>
      <c r="AA23" s="1415"/>
      <c r="AB23" s="1415"/>
      <c r="AC23" s="259"/>
      <c r="AD23" s="1415"/>
      <c r="AE23" s="1415"/>
      <c r="AF23" s="1415"/>
      <c r="AG23" s="259"/>
      <c r="AH23" s="1417"/>
      <c r="AI23" s="1415"/>
      <c r="AJ23" s="1415"/>
      <c r="AK23" s="259"/>
      <c r="AL23" s="485"/>
      <c r="AM23" s="485"/>
      <c r="AN23" s="485"/>
      <c r="AO23" s="482"/>
      <c r="AP23" s="483"/>
      <c r="AQ23" s="482"/>
      <c r="AR23" s="482"/>
      <c r="AS23" s="482"/>
      <c r="AT23" s="673"/>
      <c r="AU23" s="1237"/>
      <c r="AV23" s="675"/>
      <c r="AW23" s="228"/>
      <c r="AX23" s="1416"/>
      <c r="AY23" s="675"/>
      <c r="AZ23" s="655"/>
      <c r="BA23" s="655"/>
      <c r="BB23" s="260"/>
      <c r="BC23" s="260"/>
      <c r="BD23" s="260"/>
      <c r="BE23" s="260"/>
      <c r="BF23" s="260"/>
      <c r="BG23" s="260"/>
      <c r="BH23" s="531"/>
      <c r="BI23" s="531"/>
      <c r="BJ23" s="486"/>
      <c r="BK23" s="486"/>
      <c r="BL23" s="486"/>
      <c r="BM23" s="438"/>
      <c r="BR23" s="381"/>
    </row>
    <row r="24" spans="1:70" ht="12.75" customHeight="1" x14ac:dyDescent="0.2">
      <c r="A24" s="1408" t="s">
        <v>169</v>
      </c>
      <c r="B24" s="1408"/>
      <c r="C24" s="684"/>
      <c r="D24" s="256"/>
      <c r="E24" s="130"/>
      <c r="F24" s="392"/>
      <c r="G24" s="479"/>
      <c r="H24" s="479"/>
      <c r="I24" s="685"/>
      <c r="J24" s="479"/>
      <c r="K24" s="479"/>
      <c r="L24" s="479"/>
      <c r="M24" s="685"/>
      <c r="N24" s="479"/>
      <c r="O24" s="479"/>
      <c r="P24" s="479"/>
      <c r="Q24" s="685"/>
      <c r="R24" s="479"/>
      <c r="S24" s="479"/>
      <c r="T24" s="479"/>
      <c r="U24" s="685"/>
      <c r="V24" s="1415"/>
      <c r="W24" s="1415"/>
      <c r="X24" s="1415"/>
      <c r="Y24" s="259"/>
      <c r="Z24" s="1415"/>
      <c r="AA24" s="1415"/>
      <c r="AB24" s="1415"/>
      <c r="AC24" s="259"/>
      <c r="AD24" s="1415"/>
      <c r="AE24" s="1415"/>
      <c r="AF24" s="1415"/>
      <c r="AG24" s="259"/>
      <c r="AH24" s="1417"/>
      <c r="AI24" s="1415"/>
      <c r="AJ24" s="1415"/>
      <c r="AK24" s="259"/>
      <c r="AL24" s="485"/>
      <c r="AM24" s="485"/>
      <c r="AN24" s="485"/>
      <c r="AO24" s="482"/>
      <c r="AP24" s="483"/>
      <c r="AQ24" s="482"/>
      <c r="AR24" s="482"/>
      <c r="AS24" s="482"/>
      <c r="AT24" s="673"/>
      <c r="AU24" s="1237"/>
      <c r="AV24" s="675"/>
      <c r="AW24" s="228"/>
      <c r="AX24" s="1416"/>
      <c r="AY24" s="675"/>
      <c r="AZ24" s="655"/>
      <c r="BA24" s="655"/>
      <c r="BB24" s="260"/>
      <c r="BC24" s="260"/>
      <c r="BD24" s="260"/>
      <c r="BE24" s="260"/>
      <c r="BF24" s="260"/>
      <c r="BG24" s="260"/>
      <c r="BH24" s="531"/>
      <c r="BI24" s="531"/>
      <c r="BJ24" s="486"/>
      <c r="BK24" s="486"/>
      <c r="BL24" s="486"/>
      <c r="BM24" s="438"/>
      <c r="BR24" s="381"/>
    </row>
    <row r="25" spans="1:70" ht="12.75" customHeight="1" x14ac:dyDescent="0.2">
      <c r="A25" s="447"/>
      <c r="B25" s="447" t="s">
        <v>170</v>
      </c>
      <c r="C25" s="684">
        <v>-8</v>
      </c>
      <c r="D25" s="256">
        <v>-8.98876404494382E-2</v>
      </c>
      <c r="E25" s="130"/>
      <c r="F25" s="392">
        <v>81</v>
      </c>
      <c r="G25" s="479">
        <v>85</v>
      </c>
      <c r="H25" s="479">
        <v>86</v>
      </c>
      <c r="I25" s="510">
        <v>88</v>
      </c>
      <c r="J25" s="479">
        <v>89</v>
      </c>
      <c r="K25" s="479">
        <v>87</v>
      </c>
      <c r="L25" s="479">
        <v>86</v>
      </c>
      <c r="M25" s="510">
        <v>88</v>
      </c>
      <c r="N25" s="479">
        <v>89</v>
      </c>
      <c r="O25" s="479">
        <v>90</v>
      </c>
      <c r="P25" s="479">
        <v>90</v>
      </c>
      <c r="Q25" s="510">
        <v>88</v>
      </c>
      <c r="R25" s="479">
        <v>84</v>
      </c>
      <c r="S25" s="479">
        <v>85</v>
      </c>
      <c r="T25" s="479">
        <v>81</v>
      </c>
      <c r="U25" s="510">
        <v>82</v>
      </c>
      <c r="V25" s="1415">
        <v>80</v>
      </c>
      <c r="W25" s="1415">
        <v>69</v>
      </c>
      <c r="X25" s="1415">
        <v>36</v>
      </c>
      <c r="Y25" s="1416">
        <v>36</v>
      </c>
      <c r="Z25" s="1415">
        <v>41</v>
      </c>
      <c r="AA25" s="1415">
        <v>1</v>
      </c>
      <c r="AB25" s="1415">
        <v>1</v>
      </c>
      <c r="AC25" s="1416">
        <v>1</v>
      </c>
      <c r="AD25" s="1418">
        <v>1</v>
      </c>
      <c r="AE25" s="1415">
        <v>1</v>
      </c>
      <c r="AF25" s="1415">
        <v>1</v>
      </c>
      <c r="AG25" s="1416">
        <v>7</v>
      </c>
      <c r="AH25" s="1417" t="s">
        <v>122</v>
      </c>
      <c r="AI25" s="1415"/>
      <c r="AJ25" s="1415"/>
      <c r="AK25" s="259"/>
      <c r="AL25" s="485"/>
      <c r="AM25" s="485"/>
      <c r="AN25" s="485"/>
      <c r="AO25" s="482"/>
      <c r="AP25" s="483"/>
      <c r="AQ25" s="482"/>
      <c r="AR25" s="482"/>
      <c r="AS25" s="482"/>
      <c r="AT25" s="673"/>
      <c r="AU25" s="1237"/>
      <c r="AV25" s="675"/>
      <c r="AW25" s="228"/>
      <c r="AX25" s="1416"/>
      <c r="AY25" s="675"/>
      <c r="AZ25" s="655">
        <v>81</v>
      </c>
      <c r="BA25" s="655">
        <v>89</v>
      </c>
      <c r="BB25" s="260">
        <v>89</v>
      </c>
      <c r="BC25" s="260">
        <v>84</v>
      </c>
      <c r="BD25" s="260">
        <v>80</v>
      </c>
      <c r="BE25" s="260">
        <v>41</v>
      </c>
      <c r="BF25" s="260">
        <f>AD25</f>
        <v>1</v>
      </c>
      <c r="BG25" s="260">
        <v>9</v>
      </c>
      <c r="BH25" s="655">
        <v>13</v>
      </c>
      <c r="BI25" s="655">
        <v>12</v>
      </c>
      <c r="BJ25" s="486">
        <v>150</v>
      </c>
      <c r="BK25" s="486">
        <v>0</v>
      </c>
      <c r="BL25" s="486">
        <v>0</v>
      </c>
      <c r="BM25" s="438"/>
      <c r="BR25" s="381"/>
    </row>
    <row r="26" spans="1:70" ht="12.75" customHeight="1" x14ac:dyDescent="0.2">
      <c r="A26" s="447"/>
      <c r="B26" s="447" t="s">
        <v>224</v>
      </c>
      <c r="C26" s="684">
        <v>-3</v>
      </c>
      <c r="D26" s="256">
        <v>-0.23076923076923078</v>
      </c>
      <c r="E26" s="130"/>
      <c r="F26" s="392">
        <v>10</v>
      </c>
      <c r="G26" s="479">
        <v>10</v>
      </c>
      <c r="H26" s="479">
        <v>14</v>
      </c>
      <c r="I26" s="510">
        <v>14</v>
      </c>
      <c r="J26" s="479">
        <v>13</v>
      </c>
      <c r="K26" s="479">
        <v>13</v>
      </c>
      <c r="L26" s="479">
        <v>13</v>
      </c>
      <c r="M26" s="510">
        <v>13</v>
      </c>
      <c r="N26" s="479">
        <v>12</v>
      </c>
      <c r="O26" s="479">
        <v>12</v>
      </c>
      <c r="P26" s="479">
        <v>10</v>
      </c>
      <c r="Q26" s="510">
        <v>10</v>
      </c>
      <c r="R26" s="479">
        <v>14</v>
      </c>
      <c r="S26" s="479">
        <v>14</v>
      </c>
      <c r="T26" s="479">
        <v>15</v>
      </c>
      <c r="U26" s="510">
        <v>11</v>
      </c>
      <c r="V26" s="228">
        <v>0</v>
      </c>
      <c r="W26" s="228">
        <v>0</v>
      </c>
      <c r="X26" s="228">
        <v>0</v>
      </c>
      <c r="Y26" s="259">
        <v>0</v>
      </c>
      <c r="Z26" s="228">
        <v>0</v>
      </c>
      <c r="AA26" s="228">
        <v>0</v>
      </c>
      <c r="AB26" s="228">
        <v>0</v>
      </c>
      <c r="AC26" s="259">
        <v>0</v>
      </c>
      <c r="AD26" s="1418"/>
      <c r="AE26" s="1415"/>
      <c r="AF26" s="1415"/>
      <c r="AG26" s="1416"/>
      <c r="AH26" s="1417"/>
      <c r="AI26" s="1415"/>
      <c r="AJ26" s="1415"/>
      <c r="AK26" s="259"/>
      <c r="AL26" s="485"/>
      <c r="AM26" s="485"/>
      <c r="AN26" s="485"/>
      <c r="AO26" s="482"/>
      <c r="AP26" s="483"/>
      <c r="AQ26" s="482"/>
      <c r="AR26" s="482"/>
      <c r="AS26" s="482"/>
      <c r="AT26" s="673"/>
      <c r="AU26" s="1237"/>
      <c r="AV26" s="675"/>
      <c r="AW26" s="228"/>
      <c r="AX26" s="1416"/>
      <c r="AY26" s="675"/>
      <c r="AZ26" s="655">
        <v>10</v>
      </c>
      <c r="BA26" s="655">
        <v>13</v>
      </c>
      <c r="BB26" s="260">
        <v>12</v>
      </c>
      <c r="BC26" s="260">
        <v>14</v>
      </c>
      <c r="BD26" s="260">
        <v>0</v>
      </c>
      <c r="BE26" s="260">
        <v>0</v>
      </c>
      <c r="BF26" s="260">
        <v>0</v>
      </c>
      <c r="BG26" s="260">
        <v>0</v>
      </c>
      <c r="BH26" s="701">
        <v>0</v>
      </c>
      <c r="BI26" s="655"/>
      <c r="BJ26" s="486"/>
      <c r="BK26" s="486"/>
      <c r="BL26" s="486"/>
      <c r="BM26" s="438"/>
      <c r="BR26" s="381"/>
    </row>
    <row r="27" spans="1:70" ht="12.75" customHeight="1" x14ac:dyDescent="0.2">
      <c r="A27" s="447"/>
      <c r="B27" s="447"/>
      <c r="C27" s="684"/>
      <c r="D27" s="256"/>
      <c r="E27" s="407"/>
      <c r="F27" s="392"/>
      <c r="G27" s="479"/>
      <c r="H27" s="479"/>
      <c r="I27" s="685"/>
      <c r="J27" s="479"/>
      <c r="K27" s="479"/>
      <c r="L27" s="479"/>
      <c r="M27" s="685"/>
      <c r="N27" s="479"/>
      <c r="O27" s="479"/>
      <c r="P27" s="479"/>
      <c r="Q27" s="685"/>
      <c r="R27" s="479"/>
      <c r="S27" s="479"/>
      <c r="T27" s="479"/>
      <c r="U27" s="685"/>
      <c r="V27" s="1415"/>
      <c r="W27" s="1415"/>
      <c r="X27" s="1415"/>
      <c r="Y27" s="259"/>
      <c r="Z27" s="1415"/>
      <c r="AA27" s="1415"/>
      <c r="AB27" s="1415"/>
      <c r="AC27" s="259"/>
      <c r="AD27" s="1418"/>
      <c r="AE27" s="1415"/>
      <c r="AF27" s="1415"/>
      <c r="AG27" s="259"/>
      <c r="AH27" s="1417"/>
      <c r="AI27" s="1415"/>
      <c r="AJ27" s="1415"/>
      <c r="AK27" s="259"/>
      <c r="AL27" s="485"/>
      <c r="AM27" s="485"/>
      <c r="AN27" s="485"/>
      <c r="AO27" s="482"/>
      <c r="AP27" s="483"/>
      <c r="AQ27" s="482"/>
      <c r="AR27" s="482"/>
      <c r="AS27" s="482"/>
      <c r="AT27" s="673"/>
      <c r="AU27" s="1237"/>
      <c r="AV27" s="675"/>
      <c r="AW27" s="228"/>
      <c r="AX27" s="1416"/>
      <c r="AY27" s="675"/>
      <c r="AZ27" s="655"/>
      <c r="BA27" s="655"/>
      <c r="BB27" s="260"/>
      <c r="BC27" s="260"/>
      <c r="BD27" s="260"/>
      <c r="BE27" s="260"/>
      <c r="BF27" s="260"/>
      <c r="BG27" s="260"/>
      <c r="BH27" s="531"/>
      <c r="BI27" s="531"/>
      <c r="BJ27" s="486"/>
      <c r="BK27" s="486"/>
      <c r="BL27" s="486"/>
      <c r="BM27" s="438"/>
      <c r="BR27" s="381"/>
    </row>
    <row r="28" spans="1:70" ht="12.75" customHeight="1" x14ac:dyDescent="0.2">
      <c r="A28" s="1408" t="s">
        <v>313</v>
      </c>
      <c r="B28" s="447"/>
      <c r="C28" s="684">
        <v>-133</v>
      </c>
      <c r="D28" s="256">
        <v>-6.8983402489626561E-2</v>
      </c>
      <c r="E28" s="130"/>
      <c r="F28" s="392">
        <v>1795</v>
      </c>
      <c r="G28" s="479">
        <v>1858</v>
      </c>
      <c r="H28" s="479">
        <v>1887</v>
      </c>
      <c r="I28" s="510">
        <v>1902</v>
      </c>
      <c r="J28" s="479">
        <v>1928</v>
      </c>
      <c r="K28" s="479">
        <v>2002</v>
      </c>
      <c r="L28" s="479">
        <v>2018</v>
      </c>
      <c r="M28" s="510">
        <v>2011</v>
      </c>
      <c r="N28" s="479">
        <v>2004</v>
      </c>
      <c r="O28" s="479">
        <v>1994</v>
      </c>
      <c r="P28" s="479">
        <v>2012</v>
      </c>
      <c r="Q28" s="510">
        <v>2031</v>
      </c>
      <c r="R28" s="479">
        <v>2060</v>
      </c>
      <c r="S28" s="479">
        <v>2129</v>
      </c>
      <c r="T28" s="479">
        <v>2215</v>
      </c>
      <c r="U28" s="510">
        <v>2368</v>
      </c>
      <c r="V28" s="1415">
        <v>2428</v>
      </c>
      <c r="W28" s="1415">
        <v>1735</v>
      </c>
      <c r="X28" s="1415">
        <v>1710</v>
      </c>
      <c r="Y28" s="1416">
        <v>1684</v>
      </c>
      <c r="Z28" s="1415">
        <v>1684</v>
      </c>
      <c r="AA28" s="1415">
        <v>1628</v>
      </c>
      <c r="AB28" s="1415">
        <v>1631</v>
      </c>
      <c r="AC28" s="1416">
        <v>1640</v>
      </c>
      <c r="AD28" s="1418">
        <v>1549</v>
      </c>
      <c r="AE28" s="1415">
        <v>1570</v>
      </c>
      <c r="AF28" s="1415">
        <v>1539</v>
      </c>
      <c r="AG28" s="259">
        <v>1514</v>
      </c>
      <c r="AH28" s="1417">
        <v>1530</v>
      </c>
      <c r="AI28" s="1415">
        <v>1570</v>
      </c>
      <c r="AJ28" s="1415">
        <v>1688</v>
      </c>
      <c r="AK28" s="259">
        <v>1698</v>
      </c>
      <c r="AL28" s="226">
        <v>1683</v>
      </c>
      <c r="AM28" s="226">
        <v>1676</v>
      </c>
      <c r="AN28" s="226">
        <v>1689</v>
      </c>
      <c r="AO28" s="512">
        <v>1657</v>
      </c>
      <c r="AP28" s="513">
        <v>1590</v>
      </c>
      <c r="AQ28" s="512">
        <v>1575</v>
      </c>
      <c r="AR28" s="512">
        <v>1562</v>
      </c>
      <c r="AS28" s="512">
        <v>1534</v>
      </c>
      <c r="AT28" s="1419"/>
      <c r="AU28" s="670">
        <v>1530</v>
      </c>
      <c r="AV28" s="675">
        <v>1683</v>
      </c>
      <c r="AW28" s="228">
        <v>-153</v>
      </c>
      <c r="AX28" s="1416">
        <v>-9.0909090909090912E-2</v>
      </c>
      <c r="AY28" s="675"/>
      <c r="AZ28" s="655">
        <v>1795</v>
      </c>
      <c r="BA28" s="655">
        <v>1928</v>
      </c>
      <c r="BB28" s="260">
        <v>2004</v>
      </c>
      <c r="BC28" s="260">
        <v>2060</v>
      </c>
      <c r="BD28" s="260">
        <v>2428</v>
      </c>
      <c r="BE28" s="1416">
        <v>1684</v>
      </c>
      <c r="BF28" s="260">
        <f t="shared" ref="BF28:BL28" si="0">BF15+BF18+BF22+BF25</f>
        <v>1549</v>
      </c>
      <c r="BG28" s="260">
        <f t="shared" si="0"/>
        <v>1530</v>
      </c>
      <c r="BH28" s="531">
        <f t="shared" si="0"/>
        <v>1683</v>
      </c>
      <c r="BI28" s="531">
        <f t="shared" si="0"/>
        <v>1590</v>
      </c>
      <c r="BJ28" s="486">
        <f t="shared" si="0"/>
        <v>1638</v>
      </c>
      <c r="BK28" s="486">
        <f t="shared" si="0"/>
        <v>1260</v>
      </c>
      <c r="BL28" s="486">
        <f t="shared" si="0"/>
        <v>1156</v>
      </c>
      <c r="BM28" s="438"/>
      <c r="BR28" s="381"/>
    </row>
    <row r="29" spans="1:70" ht="12.75" customHeight="1" x14ac:dyDescent="0.2">
      <c r="A29" s="447"/>
      <c r="B29" s="447"/>
      <c r="C29" s="684"/>
      <c r="D29" s="256"/>
      <c r="E29" s="130"/>
      <c r="F29" s="119"/>
      <c r="G29" s="167"/>
      <c r="H29" s="479"/>
      <c r="I29" s="685"/>
      <c r="J29" s="167"/>
      <c r="K29" s="167"/>
      <c r="L29" s="479"/>
      <c r="M29" s="685"/>
      <c r="N29" s="167"/>
      <c r="O29" s="167"/>
      <c r="P29" s="479"/>
      <c r="Q29" s="685"/>
      <c r="R29" s="167"/>
      <c r="S29" s="167"/>
      <c r="T29" s="479"/>
      <c r="U29" s="685"/>
      <c r="V29" s="1415"/>
      <c r="W29" s="1415"/>
      <c r="X29" s="1415"/>
      <c r="Y29" s="259"/>
      <c r="Z29" s="1415"/>
      <c r="AA29" s="1415"/>
      <c r="AB29" s="1415"/>
      <c r="AC29" s="259"/>
      <c r="AD29" s="1415"/>
      <c r="AE29" s="1415"/>
      <c r="AF29" s="1415"/>
      <c r="AG29" s="259"/>
      <c r="AH29" s="1417"/>
      <c r="AI29" s="1415"/>
      <c r="AJ29" s="1415"/>
      <c r="AK29" s="259"/>
      <c r="AL29" s="226"/>
      <c r="AM29" s="226"/>
      <c r="AN29" s="226"/>
      <c r="AO29" s="512"/>
      <c r="AP29" s="513"/>
      <c r="AQ29" s="512"/>
      <c r="AR29" s="512"/>
      <c r="AS29" s="512"/>
      <c r="AT29" s="1419"/>
      <c r="AU29" s="670"/>
      <c r="AV29" s="675"/>
      <c r="AW29" s="228"/>
      <c r="AX29" s="1416"/>
      <c r="AY29" s="675"/>
      <c r="AZ29" s="655"/>
      <c r="BA29" s="655"/>
      <c r="BB29" s="260"/>
      <c r="BC29" s="260"/>
      <c r="BD29" s="260"/>
      <c r="BE29" s="260"/>
      <c r="BF29" s="260"/>
      <c r="BG29" s="260"/>
      <c r="BH29" s="531"/>
      <c r="BI29" s="531"/>
      <c r="BJ29" s="486"/>
      <c r="BK29" s="486"/>
      <c r="BL29" s="486"/>
      <c r="BM29" s="438"/>
      <c r="BR29" s="381"/>
    </row>
    <row r="30" spans="1:70" ht="12.75" customHeight="1" x14ac:dyDescent="0.2">
      <c r="A30" s="1408" t="s">
        <v>185</v>
      </c>
      <c r="B30" s="447"/>
      <c r="C30" s="684">
        <v>-13</v>
      </c>
      <c r="D30" s="256">
        <v>-8.5526315789473686E-2</v>
      </c>
      <c r="E30" s="130"/>
      <c r="F30" s="392">
        <v>139</v>
      </c>
      <c r="G30" s="479">
        <v>140</v>
      </c>
      <c r="H30" s="479">
        <v>141</v>
      </c>
      <c r="I30" s="685">
        <v>147</v>
      </c>
      <c r="J30" s="479">
        <v>152</v>
      </c>
      <c r="K30" s="479">
        <v>161</v>
      </c>
      <c r="L30" s="479">
        <v>162</v>
      </c>
      <c r="M30" s="685">
        <v>163</v>
      </c>
      <c r="N30" s="479">
        <v>160</v>
      </c>
      <c r="O30" s="479">
        <v>163</v>
      </c>
      <c r="P30" s="479">
        <v>163</v>
      </c>
      <c r="Q30" s="685">
        <v>173</v>
      </c>
      <c r="R30" s="479">
        <v>178</v>
      </c>
      <c r="S30" s="479">
        <v>184</v>
      </c>
      <c r="T30" s="479">
        <v>231</v>
      </c>
      <c r="U30" s="685">
        <v>269</v>
      </c>
      <c r="V30" s="1415">
        <v>280</v>
      </c>
      <c r="W30" s="1415">
        <v>278</v>
      </c>
      <c r="X30" s="1415">
        <v>271</v>
      </c>
      <c r="Y30" s="259">
        <v>263</v>
      </c>
      <c r="Z30" s="1415">
        <v>271</v>
      </c>
      <c r="AA30" s="1415">
        <v>272</v>
      </c>
      <c r="AB30" s="1415">
        <v>280</v>
      </c>
      <c r="AC30" s="259">
        <v>290</v>
      </c>
      <c r="AD30" s="1415">
        <v>303</v>
      </c>
      <c r="AE30" s="1415">
        <v>327</v>
      </c>
      <c r="AF30" s="1415">
        <v>334</v>
      </c>
      <c r="AG30" s="259">
        <v>335</v>
      </c>
      <c r="AH30" s="1417">
        <v>338</v>
      </c>
      <c r="AI30" s="1415">
        <v>347</v>
      </c>
      <c r="AJ30" s="1415">
        <v>341</v>
      </c>
      <c r="AK30" s="259">
        <v>354</v>
      </c>
      <c r="AL30" s="226">
        <v>354</v>
      </c>
      <c r="AM30" s="226">
        <v>377</v>
      </c>
      <c r="AN30" s="226">
        <v>378</v>
      </c>
      <c r="AO30" s="512">
        <v>373</v>
      </c>
      <c r="AP30" s="513">
        <v>368</v>
      </c>
      <c r="AQ30" s="512">
        <v>368</v>
      </c>
      <c r="AR30" s="512">
        <v>371</v>
      </c>
      <c r="AS30" s="512">
        <v>373</v>
      </c>
      <c r="AT30" s="1419"/>
      <c r="AU30" s="670">
        <v>338</v>
      </c>
      <c r="AV30" s="675">
        <v>354</v>
      </c>
      <c r="AW30" s="228">
        <v>-16</v>
      </c>
      <c r="AX30" s="1416">
        <v>-4.519774011299435E-2</v>
      </c>
      <c r="AY30" s="675"/>
      <c r="AZ30" s="655">
        <v>139</v>
      </c>
      <c r="BA30" s="655">
        <v>152</v>
      </c>
      <c r="BB30" s="260">
        <v>160</v>
      </c>
      <c r="BC30" s="260">
        <v>178</v>
      </c>
      <c r="BD30" s="260">
        <v>280</v>
      </c>
      <c r="BE30" s="260">
        <v>271</v>
      </c>
      <c r="BF30" s="260">
        <v>303</v>
      </c>
      <c r="BG30" s="260">
        <v>338</v>
      </c>
      <c r="BH30" s="531">
        <v>354</v>
      </c>
      <c r="BI30" s="531">
        <v>368</v>
      </c>
      <c r="BJ30" s="486">
        <v>365</v>
      </c>
      <c r="BK30" s="486">
        <v>343</v>
      </c>
      <c r="BL30" s="486">
        <v>327</v>
      </c>
      <c r="BM30" s="438"/>
      <c r="BN30" s="1222"/>
      <c r="BR30" s="381"/>
    </row>
    <row r="31" spans="1:70" ht="12.75" customHeight="1" x14ac:dyDescent="0.2">
      <c r="A31" s="1408" t="s">
        <v>184</v>
      </c>
      <c r="B31" s="447"/>
      <c r="C31" s="684">
        <v>-45</v>
      </c>
      <c r="D31" s="256">
        <v>-0.10297482837528604</v>
      </c>
      <c r="E31" s="130"/>
      <c r="F31" s="392">
        <v>392</v>
      </c>
      <c r="G31" s="479">
        <v>392</v>
      </c>
      <c r="H31" s="479">
        <v>397</v>
      </c>
      <c r="I31" s="685">
        <v>437</v>
      </c>
      <c r="J31" s="479">
        <v>437</v>
      </c>
      <c r="K31" s="479">
        <v>422</v>
      </c>
      <c r="L31" s="479">
        <v>426</v>
      </c>
      <c r="M31" s="685">
        <v>422</v>
      </c>
      <c r="N31" s="479">
        <v>436</v>
      </c>
      <c r="O31" s="479">
        <v>441</v>
      </c>
      <c r="P31" s="479">
        <v>446</v>
      </c>
      <c r="Q31" s="685">
        <v>472</v>
      </c>
      <c r="R31" s="479">
        <v>494</v>
      </c>
      <c r="S31" s="479">
        <v>483</v>
      </c>
      <c r="T31" s="479">
        <v>553</v>
      </c>
      <c r="U31" s="685">
        <v>604</v>
      </c>
      <c r="V31" s="1415">
        <v>604</v>
      </c>
      <c r="W31" s="1415">
        <v>631</v>
      </c>
      <c r="X31" s="1415">
        <v>626</v>
      </c>
      <c r="Y31" s="259">
        <v>628</v>
      </c>
      <c r="Z31" s="1415">
        <v>645</v>
      </c>
      <c r="AA31" s="1415">
        <v>653</v>
      </c>
      <c r="AB31" s="1415">
        <v>712</v>
      </c>
      <c r="AC31" s="259">
        <v>684</v>
      </c>
      <c r="AD31" s="1415">
        <v>718</v>
      </c>
      <c r="AE31" s="1415">
        <v>753</v>
      </c>
      <c r="AF31" s="1415">
        <v>763</v>
      </c>
      <c r="AG31" s="259">
        <v>773</v>
      </c>
      <c r="AH31" s="1417">
        <v>790</v>
      </c>
      <c r="AI31" s="1415">
        <v>809</v>
      </c>
      <c r="AJ31" s="1415">
        <v>818</v>
      </c>
      <c r="AK31" s="259">
        <v>832</v>
      </c>
      <c r="AL31" s="226">
        <v>852</v>
      </c>
      <c r="AM31" s="226">
        <v>859</v>
      </c>
      <c r="AN31" s="226">
        <v>865</v>
      </c>
      <c r="AO31" s="512">
        <v>840</v>
      </c>
      <c r="AP31" s="513">
        <v>817</v>
      </c>
      <c r="AQ31" s="512">
        <v>797</v>
      </c>
      <c r="AR31" s="512">
        <v>790</v>
      </c>
      <c r="AS31" s="512">
        <v>775</v>
      </c>
      <c r="AT31" s="1419"/>
      <c r="AU31" s="670">
        <v>790</v>
      </c>
      <c r="AV31" s="675">
        <v>852</v>
      </c>
      <c r="AW31" s="228">
        <v>-62</v>
      </c>
      <c r="AX31" s="1416">
        <v>-7.2769953051643188E-2</v>
      </c>
      <c r="AY31" s="675"/>
      <c r="AZ31" s="655">
        <v>392</v>
      </c>
      <c r="BA31" s="655">
        <v>437</v>
      </c>
      <c r="BB31" s="260">
        <v>436</v>
      </c>
      <c r="BC31" s="260">
        <v>494</v>
      </c>
      <c r="BD31" s="260">
        <v>604</v>
      </c>
      <c r="BE31" s="260">
        <v>645</v>
      </c>
      <c r="BF31" s="260">
        <v>718</v>
      </c>
      <c r="BG31" s="260">
        <v>790</v>
      </c>
      <c r="BH31" s="531">
        <v>852</v>
      </c>
      <c r="BI31" s="531">
        <v>817</v>
      </c>
      <c r="BJ31" s="486">
        <v>763</v>
      </c>
      <c r="BK31" s="486">
        <v>710</v>
      </c>
      <c r="BL31" s="486">
        <v>675</v>
      </c>
      <c r="BM31" s="438"/>
      <c r="BN31" s="1222"/>
      <c r="BR31" s="381"/>
    </row>
    <row r="32" spans="1:70" ht="25.5" customHeight="1" x14ac:dyDescent="0.2">
      <c r="A32" s="1552" t="s">
        <v>299</v>
      </c>
      <c r="B32" s="1553"/>
      <c r="C32" s="684">
        <v>4</v>
      </c>
      <c r="D32" s="256">
        <v>3.5087719298245612E-2</v>
      </c>
      <c r="E32" s="130"/>
      <c r="F32" s="392">
        <v>118</v>
      </c>
      <c r="G32" s="451">
        <v>117</v>
      </c>
      <c r="H32" s="451">
        <v>114</v>
      </c>
      <c r="I32" s="697">
        <v>111</v>
      </c>
      <c r="J32" s="479">
        <v>114</v>
      </c>
      <c r="K32" s="451">
        <v>113</v>
      </c>
      <c r="L32" s="451">
        <v>113</v>
      </c>
      <c r="M32" s="697">
        <v>116</v>
      </c>
      <c r="N32" s="479">
        <v>118</v>
      </c>
      <c r="O32" s="451">
        <v>119</v>
      </c>
      <c r="P32" s="451">
        <v>115</v>
      </c>
      <c r="Q32" s="697">
        <v>119</v>
      </c>
      <c r="R32" s="479">
        <v>122</v>
      </c>
      <c r="S32" s="451">
        <v>119</v>
      </c>
      <c r="T32" s="451">
        <v>96</v>
      </c>
      <c r="U32" s="697">
        <v>98</v>
      </c>
      <c r="V32" s="1415">
        <v>106</v>
      </c>
      <c r="W32" s="228">
        <v>0</v>
      </c>
      <c r="X32" s="228">
        <v>0</v>
      </c>
      <c r="Y32" s="259">
        <v>0</v>
      </c>
      <c r="Z32" s="228">
        <v>0</v>
      </c>
      <c r="AA32" s="228">
        <v>0</v>
      </c>
      <c r="AB32" s="228">
        <v>0</v>
      </c>
      <c r="AC32" s="259">
        <v>0</v>
      </c>
      <c r="AD32" s="228">
        <v>0</v>
      </c>
      <c r="AE32" s="228">
        <v>0</v>
      </c>
      <c r="AF32" s="1415"/>
      <c r="AG32" s="259"/>
      <c r="AH32" s="1415"/>
      <c r="AI32" s="1415"/>
      <c r="AJ32" s="1415"/>
      <c r="AK32" s="259"/>
      <c r="AL32" s="226"/>
      <c r="AM32" s="226"/>
      <c r="AN32" s="226"/>
      <c r="AO32" s="512"/>
      <c r="AP32" s="513"/>
      <c r="AQ32" s="512"/>
      <c r="AR32" s="512"/>
      <c r="AS32" s="512"/>
      <c r="AT32" s="1419"/>
      <c r="AU32" s="670"/>
      <c r="AV32" s="675"/>
      <c r="AW32" s="228"/>
      <c r="AX32" s="1416"/>
      <c r="AY32" s="675"/>
      <c r="AZ32" s="655">
        <v>118</v>
      </c>
      <c r="BA32" s="655">
        <v>114</v>
      </c>
      <c r="BB32" s="260">
        <v>118</v>
      </c>
      <c r="BC32" s="260">
        <v>122</v>
      </c>
      <c r="BD32" s="260">
        <v>106</v>
      </c>
      <c r="BE32" s="260">
        <v>0</v>
      </c>
      <c r="BF32" s="260">
        <v>0</v>
      </c>
      <c r="BG32" s="260">
        <v>0</v>
      </c>
      <c r="BH32" s="501">
        <v>0</v>
      </c>
      <c r="BI32" s="531"/>
      <c r="BJ32" s="486"/>
      <c r="BK32" s="486"/>
      <c r="BL32" s="486"/>
      <c r="BM32" s="438"/>
      <c r="BN32" s="1222"/>
      <c r="BR32" s="381"/>
    </row>
    <row r="33" spans="1:70" ht="12.75" customHeight="1" x14ac:dyDescent="0.2">
      <c r="A33" s="1408" t="s">
        <v>211</v>
      </c>
      <c r="B33" s="447"/>
      <c r="C33" s="684">
        <v>-2</v>
      </c>
      <c r="D33" s="256">
        <v>-0.22222222222222221</v>
      </c>
      <c r="E33" s="130"/>
      <c r="F33" s="392">
        <v>7</v>
      </c>
      <c r="G33" s="479">
        <v>7</v>
      </c>
      <c r="H33" s="479">
        <v>9</v>
      </c>
      <c r="I33" s="685">
        <v>9</v>
      </c>
      <c r="J33" s="479">
        <v>9</v>
      </c>
      <c r="K33" s="479">
        <v>9</v>
      </c>
      <c r="L33" s="479">
        <v>9</v>
      </c>
      <c r="M33" s="685">
        <v>9</v>
      </c>
      <c r="N33" s="479">
        <v>9</v>
      </c>
      <c r="O33" s="479">
        <v>9</v>
      </c>
      <c r="P33" s="479">
        <v>8</v>
      </c>
      <c r="Q33" s="685">
        <v>7</v>
      </c>
      <c r="R33" s="479">
        <v>12</v>
      </c>
      <c r="S33" s="479">
        <v>11</v>
      </c>
      <c r="T33" s="479">
        <v>11</v>
      </c>
      <c r="U33" s="685">
        <v>10</v>
      </c>
      <c r="V33" s="228">
        <v>0</v>
      </c>
      <c r="W33" s="228">
        <v>0</v>
      </c>
      <c r="X33" s="228">
        <v>0</v>
      </c>
      <c r="Y33" s="259">
        <v>0</v>
      </c>
      <c r="Z33" s="228">
        <v>0</v>
      </c>
      <c r="AA33" s="228">
        <v>0</v>
      </c>
      <c r="AB33" s="228">
        <v>0</v>
      </c>
      <c r="AC33" s="259">
        <v>0</v>
      </c>
      <c r="AD33" s="1415"/>
      <c r="AE33" s="1415"/>
      <c r="AF33" s="1415"/>
      <c r="AG33" s="259"/>
      <c r="AH33" s="1417"/>
      <c r="AI33" s="1415"/>
      <c r="AJ33" s="1415"/>
      <c r="AK33" s="259"/>
      <c r="AL33" s="226"/>
      <c r="AM33" s="226"/>
      <c r="AN33" s="226"/>
      <c r="AO33" s="512"/>
      <c r="AP33" s="513"/>
      <c r="AQ33" s="512"/>
      <c r="AR33" s="512"/>
      <c r="AS33" s="512"/>
      <c r="AT33" s="1419"/>
      <c r="AU33" s="670"/>
      <c r="AV33" s="675"/>
      <c r="AW33" s="228"/>
      <c r="AX33" s="1416"/>
      <c r="AY33" s="675"/>
      <c r="AZ33" s="655">
        <v>7</v>
      </c>
      <c r="BA33" s="655">
        <v>9</v>
      </c>
      <c r="BB33" s="260">
        <v>9</v>
      </c>
      <c r="BC33" s="260">
        <v>12</v>
      </c>
      <c r="BD33" s="260">
        <v>0</v>
      </c>
      <c r="BE33" s="260">
        <v>0</v>
      </c>
      <c r="BF33" s="260">
        <v>0</v>
      </c>
      <c r="BG33" s="260">
        <v>0</v>
      </c>
      <c r="BH33" s="701">
        <v>0</v>
      </c>
      <c r="BI33" s="531"/>
      <c r="BJ33" s="486"/>
      <c r="BK33" s="486"/>
      <c r="BL33" s="486"/>
      <c r="BM33" s="438"/>
      <c r="BN33" s="1222"/>
      <c r="BR33" s="381"/>
    </row>
    <row r="34" spans="1:70" ht="12.75" customHeight="1" x14ac:dyDescent="0.2">
      <c r="A34" s="1408"/>
      <c r="B34" s="447"/>
      <c r="C34" s="684"/>
      <c r="D34" s="256"/>
      <c r="E34" s="130"/>
      <c r="F34" s="392"/>
      <c r="G34" s="479"/>
      <c r="H34" s="479"/>
      <c r="I34" s="685"/>
      <c r="J34" s="479"/>
      <c r="K34" s="479"/>
      <c r="L34" s="479"/>
      <c r="M34" s="685"/>
      <c r="N34" s="479"/>
      <c r="O34" s="479"/>
      <c r="P34" s="479"/>
      <c r="Q34" s="685"/>
      <c r="R34" s="479"/>
      <c r="S34" s="479"/>
      <c r="T34" s="479"/>
      <c r="U34" s="685"/>
      <c r="V34" s="1415"/>
      <c r="W34" s="1415"/>
      <c r="X34" s="1415"/>
      <c r="Y34" s="259"/>
      <c r="Z34" s="1415"/>
      <c r="AA34" s="1415"/>
      <c r="AB34" s="1415"/>
      <c r="AC34" s="259"/>
      <c r="AD34" s="1415"/>
      <c r="AE34" s="1415"/>
      <c r="AF34" s="1415"/>
      <c r="AG34" s="259"/>
      <c r="AH34" s="1417"/>
      <c r="AI34" s="1415"/>
      <c r="AJ34" s="1415"/>
      <c r="AK34" s="259"/>
      <c r="AL34" s="226"/>
      <c r="AM34" s="226"/>
      <c r="AN34" s="226"/>
      <c r="AO34" s="512"/>
      <c r="AP34" s="513"/>
      <c r="AQ34" s="512"/>
      <c r="AR34" s="512"/>
      <c r="AS34" s="512"/>
      <c r="AT34" s="1419"/>
      <c r="AU34" s="670"/>
      <c r="AV34" s="675"/>
      <c r="AW34" s="228"/>
      <c r="AX34" s="1416"/>
      <c r="AY34" s="675"/>
      <c r="AZ34" s="655"/>
      <c r="BA34" s="655"/>
      <c r="BB34" s="260"/>
      <c r="BC34" s="260"/>
      <c r="BD34" s="260"/>
      <c r="BE34" s="260"/>
      <c r="BF34" s="260"/>
      <c r="BG34" s="260"/>
      <c r="BH34" s="531"/>
      <c r="BI34" s="531"/>
      <c r="BJ34" s="486"/>
      <c r="BK34" s="486"/>
      <c r="BL34" s="486"/>
      <c r="BM34" s="438"/>
      <c r="BR34" s="381"/>
    </row>
    <row r="35" spans="1:70" ht="12.75" customHeight="1" x14ac:dyDescent="0.2">
      <c r="A35" s="1408" t="s">
        <v>192</v>
      </c>
      <c r="B35" s="447"/>
      <c r="C35" s="684">
        <v>-304</v>
      </c>
      <c r="D35" s="256">
        <v>-0.19474695707879563</v>
      </c>
      <c r="E35" s="130"/>
      <c r="F35" s="392">
        <v>1257</v>
      </c>
      <c r="G35" s="479">
        <v>1262</v>
      </c>
      <c r="H35" s="479">
        <v>1360</v>
      </c>
      <c r="I35" s="685">
        <v>1419</v>
      </c>
      <c r="J35" s="479">
        <v>1561</v>
      </c>
      <c r="K35" s="479">
        <v>1441</v>
      </c>
      <c r="L35" s="479">
        <v>1391</v>
      </c>
      <c r="M35" s="685">
        <v>1270</v>
      </c>
      <c r="N35" s="479">
        <v>1204</v>
      </c>
      <c r="O35" s="479">
        <v>1070</v>
      </c>
      <c r="P35" s="479">
        <v>935</v>
      </c>
      <c r="Q35" s="685">
        <v>880</v>
      </c>
      <c r="R35" s="479">
        <v>835</v>
      </c>
      <c r="S35" s="479">
        <v>791</v>
      </c>
      <c r="T35" s="479">
        <v>784</v>
      </c>
      <c r="U35" s="685">
        <v>709</v>
      </c>
      <c r="V35" s="1415">
        <v>677</v>
      </c>
      <c r="W35" s="1415">
        <v>607</v>
      </c>
      <c r="X35" s="1415">
        <v>574</v>
      </c>
      <c r="Y35" s="259">
        <v>575</v>
      </c>
      <c r="Z35" s="1415">
        <v>546</v>
      </c>
      <c r="AA35" s="1415">
        <v>514</v>
      </c>
      <c r="AB35" s="1415">
        <v>473</v>
      </c>
      <c r="AC35" s="259">
        <v>431</v>
      </c>
      <c r="AD35" s="1415">
        <v>445</v>
      </c>
      <c r="AE35" s="1415"/>
      <c r="AF35" s="1415"/>
      <c r="AG35" s="259"/>
      <c r="AH35" s="1415"/>
      <c r="AI35" s="1415"/>
      <c r="AJ35" s="1415"/>
      <c r="AK35" s="259"/>
      <c r="AL35" s="226"/>
      <c r="AM35" s="226"/>
      <c r="AN35" s="226"/>
      <c r="AO35" s="512"/>
      <c r="AP35" s="513"/>
      <c r="AQ35" s="512"/>
      <c r="AR35" s="512"/>
      <c r="AS35" s="512"/>
      <c r="AT35" s="1419"/>
      <c r="AU35" s="670"/>
      <c r="AV35" s="675"/>
      <c r="AW35" s="228"/>
      <c r="AX35" s="1416"/>
      <c r="AY35" s="675"/>
      <c r="AZ35" s="655">
        <v>1257</v>
      </c>
      <c r="BA35" s="655">
        <v>1561</v>
      </c>
      <c r="BB35" s="260">
        <v>1204</v>
      </c>
      <c r="BC35" s="260">
        <v>835</v>
      </c>
      <c r="BD35" s="260">
        <v>677</v>
      </c>
      <c r="BE35" s="260">
        <v>546</v>
      </c>
      <c r="BF35" s="260">
        <v>445</v>
      </c>
      <c r="BG35" s="260">
        <v>393</v>
      </c>
      <c r="BH35" s="531">
        <v>730</v>
      </c>
      <c r="BI35" s="531"/>
      <c r="BJ35" s="486"/>
      <c r="BK35" s="486"/>
      <c r="BL35" s="486"/>
      <c r="BM35" s="438"/>
      <c r="BR35" s="381"/>
    </row>
    <row r="36" spans="1:70" s="413" customFormat="1" ht="12.75" customHeight="1" x14ac:dyDescent="0.2">
      <c r="A36" s="1409" t="s">
        <v>319</v>
      </c>
      <c r="B36" s="1410"/>
      <c r="C36" s="684">
        <v>-1537</v>
      </c>
      <c r="D36" s="256">
        <v>-0.14325659427719264</v>
      </c>
      <c r="E36" s="140"/>
      <c r="F36" s="1403">
        <v>9192</v>
      </c>
      <c r="G36" s="1420">
        <v>9035</v>
      </c>
      <c r="H36" s="1420">
        <v>9481</v>
      </c>
      <c r="I36" s="685">
        <v>10648</v>
      </c>
      <c r="J36" s="1420">
        <v>10729</v>
      </c>
      <c r="K36" s="1420">
        <v>10310</v>
      </c>
      <c r="L36" s="1420">
        <v>10757</v>
      </c>
      <c r="M36" s="685">
        <v>10958</v>
      </c>
      <c r="N36" s="1420">
        <v>10160</v>
      </c>
      <c r="O36" s="1420">
        <v>9536</v>
      </c>
      <c r="P36" s="1420">
        <v>9427</v>
      </c>
      <c r="Q36" s="685">
        <v>9325</v>
      </c>
      <c r="R36" s="1420">
        <v>10429</v>
      </c>
      <c r="S36" s="1420">
        <v>11403</v>
      </c>
      <c r="T36" s="1420">
        <v>13344</v>
      </c>
      <c r="U36" s="685">
        <v>13137</v>
      </c>
      <c r="V36" s="1421">
        <v>14828</v>
      </c>
      <c r="W36" s="1421">
        <v>14367</v>
      </c>
      <c r="X36" s="1421">
        <v>14635</v>
      </c>
      <c r="Y36" s="259">
        <v>15676</v>
      </c>
      <c r="Z36" s="1421">
        <v>16985</v>
      </c>
      <c r="AA36" s="1421">
        <v>16006</v>
      </c>
      <c r="AB36" s="1421">
        <v>13895</v>
      </c>
      <c r="AC36" s="259">
        <v>12571</v>
      </c>
      <c r="AD36" s="1421">
        <v>12922</v>
      </c>
      <c r="AE36" s="1421">
        <v>12210</v>
      </c>
      <c r="AF36" s="1421">
        <v>11386</v>
      </c>
      <c r="AG36" s="259">
        <v>10341</v>
      </c>
      <c r="AH36" s="1421">
        <v>9184</v>
      </c>
      <c r="AI36" s="1421">
        <v>9030</v>
      </c>
      <c r="AJ36" s="1421">
        <v>11584</v>
      </c>
      <c r="AK36" s="259">
        <v>14695</v>
      </c>
      <c r="AL36" s="226">
        <v>14295</v>
      </c>
      <c r="AM36" s="226">
        <v>14860</v>
      </c>
      <c r="AN36" s="226">
        <v>15288</v>
      </c>
      <c r="AO36" s="512">
        <v>15701</v>
      </c>
      <c r="AP36" s="513">
        <v>15014</v>
      </c>
      <c r="AQ36" s="512">
        <v>14121</v>
      </c>
      <c r="AR36" s="512">
        <v>13826</v>
      </c>
      <c r="AS36" s="512">
        <v>13942</v>
      </c>
      <c r="AT36" s="1422"/>
      <c r="AU36" s="670">
        <v>9184</v>
      </c>
      <c r="AV36" s="675">
        <v>14295</v>
      </c>
      <c r="AW36" s="228">
        <v>-5111</v>
      </c>
      <c r="AX36" s="1416">
        <v>-0.35753760055963624</v>
      </c>
      <c r="AY36" s="1421"/>
      <c r="AZ36" s="655">
        <v>9192</v>
      </c>
      <c r="BA36" s="655">
        <v>10729</v>
      </c>
      <c r="BB36" s="260">
        <v>10160</v>
      </c>
      <c r="BC36" s="260">
        <v>10429</v>
      </c>
      <c r="BD36" s="260">
        <v>14828</v>
      </c>
      <c r="BE36" s="260">
        <v>16985</v>
      </c>
      <c r="BF36" s="260">
        <v>12922</v>
      </c>
      <c r="BG36" s="260">
        <v>9184</v>
      </c>
      <c r="BH36" s="531">
        <v>14295</v>
      </c>
      <c r="BI36" s="531">
        <v>15014</v>
      </c>
      <c r="BJ36" s="486">
        <v>14310</v>
      </c>
      <c r="BK36" s="486">
        <v>9967</v>
      </c>
      <c r="BL36" s="486">
        <v>8292</v>
      </c>
      <c r="BM36" s="442"/>
      <c r="BR36" s="609"/>
    </row>
    <row r="37" spans="1:70" s="413" customFormat="1" ht="12.75" customHeight="1" x14ac:dyDescent="0.2">
      <c r="A37" s="1409" t="s">
        <v>200</v>
      </c>
      <c r="B37" s="1410"/>
      <c r="C37" s="684">
        <v>1028</v>
      </c>
      <c r="D37" s="256">
        <v>4.7236134724072967E-2</v>
      </c>
      <c r="E37" s="140"/>
      <c r="F37" s="1403">
        <v>22791</v>
      </c>
      <c r="G37" s="451">
        <v>24530</v>
      </c>
      <c r="H37" s="451">
        <v>22948</v>
      </c>
      <c r="I37" s="697">
        <v>22813</v>
      </c>
      <c r="J37" s="1420">
        <v>21763</v>
      </c>
      <c r="K37" s="451">
        <v>20307</v>
      </c>
      <c r="L37" s="451">
        <v>20420</v>
      </c>
      <c r="M37" s="697">
        <v>20486</v>
      </c>
      <c r="N37" s="1420">
        <v>20156</v>
      </c>
      <c r="O37" s="451">
        <v>18984</v>
      </c>
      <c r="P37" s="451">
        <v>17655</v>
      </c>
      <c r="Q37" s="697">
        <v>16125</v>
      </c>
      <c r="R37" s="1420">
        <v>15936</v>
      </c>
      <c r="S37" s="451">
        <v>15228</v>
      </c>
      <c r="T37" s="451">
        <v>13122</v>
      </c>
      <c r="U37" s="697">
        <v>12583</v>
      </c>
      <c r="V37" s="1421">
        <v>13087.2</v>
      </c>
      <c r="W37" s="228">
        <v>0</v>
      </c>
      <c r="X37" s="228">
        <v>0</v>
      </c>
      <c r="Y37" s="259">
        <v>0</v>
      </c>
      <c r="Z37" s="228">
        <v>0</v>
      </c>
      <c r="AA37" s="228">
        <v>0</v>
      </c>
      <c r="AB37" s="228">
        <v>0</v>
      </c>
      <c r="AC37" s="259">
        <v>0</v>
      </c>
      <c r="AD37" s="228">
        <v>0</v>
      </c>
      <c r="AE37" s="228">
        <v>0</v>
      </c>
      <c r="AF37" s="1415"/>
      <c r="AG37" s="259"/>
      <c r="AH37" s="1415"/>
      <c r="AI37" s="1415"/>
      <c r="AJ37" s="1415"/>
      <c r="AK37" s="259"/>
      <c r="AL37" s="226"/>
      <c r="AM37" s="226"/>
      <c r="AN37" s="226"/>
      <c r="AO37" s="512"/>
      <c r="AP37" s="513"/>
      <c r="AQ37" s="512"/>
      <c r="AR37" s="512"/>
      <c r="AS37" s="512"/>
      <c r="AT37" s="1419"/>
      <c r="AU37" s="670"/>
      <c r="AV37" s="675"/>
      <c r="AW37" s="228"/>
      <c r="AX37" s="1416"/>
      <c r="AY37" s="675"/>
      <c r="AZ37" s="655">
        <v>22791</v>
      </c>
      <c r="BA37" s="655">
        <v>21763</v>
      </c>
      <c r="BB37" s="260">
        <v>20156</v>
      </c>
      <c r="BC37" s="260">
        <v>15936</v>
      </c>
      <c r="BD37" s="260">
        <v>13087.2</v>
      </c>
      <c r="BE37" s="260">
        <v>0</v>
      </c>
      <c r="BF37" s="260">
        <v>0</v>
      </c>
      <c r="BG37" s="260">
        <v>0</v>
      </c>
      <c r="BH37" s="501">
        <v>0</v>
      </c>
      <c r="BI37" s="531">
        <v>807</v>
      </c>
      <c r="BJ37" s="486">
        <v>613</v>
      </c>
      <c r="BK37" s="486">
        <v>380</v>
      </c>
      <c r="BL37" s="486">
        <v>237</v>
      </c>
      <c r="BM37" s="442"/>
      <c r="BR37" s="609"/>
    </row>
    <row r="38" spans="1:70" s="413" customFormat="1" ht="12.75" customHeight="1" x14ac:dyDescent="0.2">
      <c r="A38" s="1409" t="s">
        <v>286</v>
      </c>
      <c r="B38" s="1410"/>
      <c r="C38" s="684">
        <v>-105</v>
      </c>
      <c r="D38" s="256">
        <v>-0.1255980861244019</v>
      </c>
      <c r="E38" s="140"/>
      <c r="F38" s="1403">
        <v>731</v>
      </c>
      <c r="G38" s="451">
        <v>816</v>
      </c>
      <c r="H38" s="451">
        <v>790</v>
      </c>
      <c r="I38" s="697">
        <v>803</v>
      </c>
      <c r="J38" s="1420">
        <v>836</v>
      </c>
      <c r="K38" s="451">
        <v>634</v>
      </c>
      <c r="L38" s="451">
        <v>569</v>
      </c>
      <c r="M38" s="697">
        <v>631</v>
      </c>
      <c r="N38" s="1420">
        <v>555</v>
      </c>
      <c r="O38" s="451">
        <v>463</v>
      </c>
      <c r="P38" s="451">
        <v>411</v>
      </c>
      <c r="Q38" s="697">
        <v>360</v>
      </c>
      <c r="R38" s="1420">
        <v>451</v>
      </c>
      <c r="S38" s="451">
        <v>408</v>
      </c>
      <c r="T38" s="451">
        <v>354</v>
      </c>
      <c r="U38" s="697">
        <v>305.20875765857699</v>
      </c>
      <c r="V38" s="228">
        <v>0</v>
      </c>
      <c r="W38" s="228">
        <v>0</v>
      </c>
      <c r="X38" s="228">
        <v>0</v>
      </c>
      <c r="Y38" s="259">
        <v>0</v>
      </c>
      <c r="Z38" s="228">
        <v>0</v>
      </c>
      <c r="AA38" s="228">
        <v>0</v>
      </c>
      <c r="AB38" s="228">
        <v>0</v>
      </c>
      <c r="AC38" s="259">
        <v>0</v>
      </c>
      <c r="AD38" s="228"/>
      <c r="AE38" s="228"/>
      <c r="AF38" s="1415"/>
      <c r="AG38" s="259"/>
      <c r="AH38" s="1415"/>
      <c r="AI38" s="1415"/>
      <c r="AJ38" s="1415"/>
      <c r="AK38" s="259"/>
      <c r="AL38" s="226"/>
      <c r="AM38" s="226"/>
      <c r="AN38" s="226"/>
      <c r="AO38" s="512"/>
      <c r="AP38" s="513"/>
      <c r="AQ38" s="512"/>
      <c r="AR38" s="512"/>
      <c r="AS38" s="512"/>
      <c r="AT38" s="1419"/>
      <c r="AU38" s="670"/>
      <c r="AV38" s="675"/>
      <c r="AW38" s="228"/>
      <c r="AX38" s="1416"/>
      <c r="AY38" s="675"/>
      <c r="AZ38" s="655">
        <v>731</v>
      </c>
      <c r="BA38" s="655">
        <v>836</v>
      </c>
      <c r="BB38" s="260">
        <v>555</v>
      </c>
      <c r="BC38" s="260">
        <v>451</v>
      </c>
      <c r="BD38" s="260">
        <v>0</v>
      </c>
      <c r="BE38" s="260">
        <v>0</v>
      </c>
      <c r="BF38" s="260">
        <v>0</v>
      </c>
      <c r="BG38" s="260">
        <v>0</v>
      </c>
      <c r="BH38" s="701">
        <v>0</v>
      </c>
      <c r="BI38" s="531"/>
      <c r="BJ38" s="486"/>
      <c r="BK38" s="486"/>
      <c r="BL38" s="486"/>
      <c r="BM38" s="442"/>
      <c r="BR38" s="609"/>
    </row>
    <row r="39" spans="1:70" s="413" customFormat="1" ht="12.75" customHeight="1" x14ac:dyDescent="0.2">
      <c r="A39" s="1409" t="s">
        <v>195</v>
      </c>
      <c r="B39" s="1410"/>
      <c r="C39" s="684">
        <v>-614</v>
      </c>
      <c r="D39" s="256">
        <v>-1.8422947671627461E-2</v>
      </c>
      <c r="E39" s="140"/>
      <c r="F39" s="606">
        <v>32714</v>
      </c>
      <c r="G39" s="686">
        <v>34381</v>
      </c>
      <c r="H39" s="686">
        <v>33219</v>
      </c>
      <c r="I39" s="697">
        <v>34264</v>
      </c>
      <c r="J39" s="1420">
        <v>33328</v>
      </c>
      <c r="K39" s="1420">
        <v>31251</v>
      </c>
      <c r="L39" s="1420">
        <v>31746</v>
      </c>
      <c r="M39" s="685">
        <v>32075</v>
      </c>
      <c r="N39" s="1420">
        <v>30871</v>
      </c>
      <c r="O39" s="1420">
        <v>28983</v>
      </c>
      <c r="P39" s="1420">
        <v>27493</v>
      </c>
      <c r="Q39" s="685">
        <v>25810</v>
      </c>
      <c r="R39" s="1420">
        <v>26816</v>
      </c>
      <c r="S39" s="1420">
        <v>27039</v>
      </c>
      <c r="T39" s="1420">
        <v>26820</v>
      </c>
      <c r="U39" s="685">
        <v>26025.208757658576</v>
      </c>
      <c r="V39" s="1420">
        <v>27915.200000000001</v>
      </c>
      <c r="W39" s="1420">
        <v>14367</v>
      </c>
      <c r="X39" s="1420">
        <v>14635</v>
      </c>
      <c r="Y39" s="685">
        <v>15676</v>
      </c>
      <c r="Z39" s="1420">
        <v>16985</v>
      </c>
      <c r="AA39" s="1420">
        <v>16006</v>
      </c>
      <c r="AB39" s="1420">
        <v>13895</v>
      </c>
      <c r="AC39" s="685">
        <v>12571</v>
      </c>
      <c r="AD39" s="1420">
        <v>12922</v>
      </c>
      <c r="AE39" s="1420">
        <v>12210</v>
      </c>
      <c r="AF39" s="1420">
        <v>34.08982035928144</v>
      </c>
      <c r="AG39" s="685">
        <v>30.86865671641791</v>
      </c>
      <c r="AH39" s="1420">
        <v>27</v>
      </c>
      <c r="AI39" s="1420">
        <v>26</v>
      </c>
      <c r="AJ39" s="1420">
        <v>33.970674486803517</v>
      </c>
      <c r="AK39" s="685">
        <v>41.511299435028249</v>
      </c>
      <c r="AL39" s="514">
        <v>40</v>
      </c>
      <c r="AM39" s="514">
        <v>39</v>
      </c>
      <c r="AN39" s="514">
        <v>40</v>
      </c>
      <c r="AO39" s="530">
        <v>42</v>
      </c>
      <c r="AP39" s="517">
        <v>41</v>
      </c>
      <c r="AQ39" s="530">
        <v>38</v>
      </c>
      <c r="AR39" s="530">
        <v>37</v>
      </c>
      <c r="AS39" s="530">
        <v>37</v>
      </c>
      <c r="AT39" s="1423"/>
      <c r="AU39" s="1424">
        <v>9184</v>
      </c>
      <c r="AV39" s="1247">
        <v>14295</v>
      </c>
      <c r="AW39" s="686">
        <v>-5111</v>
      </c>
      <c r="AX39" s="256">
        <v>-0.35753760055963624</v>
      </c>
      <c r="AY39" s="1420"/>
      <c r="AZ39" s="655">
        <v>32714</v>
      </c>
      <c r="BA39" s="655">
        <v>33328</v>
      </c>
      <c r="BB39" s="655">
        <v>30871</v>
      </c>
      <c r="BC39" s="655">
        <v>26816</v>
      </c>
      <c r="BD39" s="655">
        <v>27915.200000000001</v>
      </c>
      <c r="BE39" s="655">
        <v>16985</v>
      </c>
      <c r="BF39" s="655">
        <f>SUM(BF36:BF37)</f>
        <v>12922</v>
      </c>
      <c r="BG39" s="655">
        <f>SUM(BG36:BG37)</f>
        <v>9184</v>
      </c>
      <c r="BH39" s="655">
        <f>SUM(BH36:BH37)</f>
        <v>14295</v>
      </c>
      <c r="BI39" s="531">
        <v>41</v>
      </c>
      <c r="BJ39" s="486">
        <v>39</v>
      </c>
      <c r="BK39" s="486">
        <v>29</v>
      </c>
      <c r="BL39" s="486">
        <v>25</v>
      </c>
      <c r="BM39" s="442"/>
      <c r="BR39" s="609"/>
    </row>
    <row r="40" spans="1:70" s="413" customFormat="1" x14ac:dyDescent="0.2">
      <c r="A40" s="1408"/>
      <c r="B40" s="447"/>
      <c r="C40" s="684"/>
      <c r="D40" s="256"/>
      <c r="E40" s="140"/>
      <c r="F40" s="1403"/>
      <c r="G40" s="1420"/>
      <c r="H40" s="1420"/>
      <c r="I40" s="1425"/>
      <c r="J40" s="1420"/>
      <c r="K40" s="1420"/>
      <c r="L40" s="1420"/>
      <c r="M40" s="1425"/>
      <c r="N40" s="1420"/>
      <c r="O40" s="1420"/>
      <c r="P40" s="1420"/>
      <c r="Q40" s="1425"/>
      <c r="R40" s="1420"/>
      <c r="S40" s="1420"/>
      <c r="T40" s="1420"/>
      <c r="U40" s="1425"/>
      <c r="V40" s="1420"/>
      <c r="W40" s="1420"/>
      <c r="X40" s="1420"/>
      <c r="Y40" s="1425"/>
      <c r="Z40" s="526"/>
      <c r="AA40" s="1420"/>
      <c r="AB40" s="1420"/>
      <c r="AC40" s="1425"/>
      <c r="AD40" s="526"/>
      <c r="AE40" s="1420"/>
      <c r="AF40" s="1420"/>
      <c r="AG40" s="1425"/>
      <c r="AH40" s="257"/>
      <c r="AI40" s="1420"/>
      <c r="AJ40" s="1420"/>
      <c r="AK40" s="1425"/>
      <c r="AL40" s="514"/>
      <c r="AM40" s="514"/>
      <c r="AN40" s="514"/>
      <c r="AO40" s="530"/>
      <c r="AP40" s="517"/>
      <c r="AQ40" s="530"/>
      <c r="AR40" s="530"/>
      <c r="AS40" s="530"/>
      <c r="AT40" s="1423"/>
      <c r="AU40" s="1424"/>
      <c r="AV40" s="1247"/>
      <c r="AW40" s="686"/>
      <c r="AX40" s="256"/>
      <c r="AY40" s="1420"/>
      <c r="AZ40" s="655"/>
      <c r="BA40" s="655"/>
      <c r="BB40" s="655"/>
      <c r="BC40" s="655"/>
      <c r="BD40" s="655"/>
      <c r="BE40" s="655"/>
      <c r="BF40" s="655"/>
      <c r="BG40" s="655"/>
      <c r="BH40" s="531"/>
      <c r="BI40" s="531"/>
      <c r="BJ40" s="486"/>
      <c r="BK40" s="486"/>
      <c r="BL40" s="486"/>
      <c r="BM40" s="442"/>
      <c r="BR40" s="609"/>
    </row>
    <row r="41" spans="1:70" s="413" customFormat="1" ht="24" customHeight="1" x14ac:dyDescent="0.2">
      <c r="A41" s="1548" t="s">
        <v>136</v>
      </c>
      <c r="B41" s="1549"/>
      <c r="C41" s="684"/>
      <c r="D41" s="256"/>
      <c r="E41" s="140"/>
      <c r="F41" s="1403"/>
      <c r="G41" s="1420"/>
      <c r="H41" s="1420"/>
      <c r="I41" s="1425"/>
      <c r="J41" s="1420"/>
      <c r="K41" s="1420"/>
      <c r="L41" s="1420"/>
      <c r="M41" s="1425"/>
      <c r="N41" s="1420"/>
      <c r="O41" s="1420"/>
      <c r="P41" s="1420"/>
      <c r="Q41" s="1425"/>
      <c r="R41" s="1420"/>
      <c r="S41" s="1420"/>
      <c r="T41" s="1420"/>
      <c r="U41" s="1425"/>
      <c r="V41" s="1420"/>
      <c r="W41" s="1420"/>
      <c r="X41" s="1420"/>
      <c r="Y41" s="1425"/>
      <c r="Z41" s="257"/>
      <c r="AA41" s="1420"/>
      <c r="AB41" s="1420"/>
      <c r="AC41" s="1425"/>
      <c r="AD41" s="257"/>
      <c r="AE41" s="1420"/>
      <c r="AF41" s="1420"/>
      <c r="AG41" s="1425"/>
      <c r="AH41" s="257"/>
      <c r="AI41" s="1420"/>
      <c r="AJ41" s="1420"/>
      <c r="AK41" s="1425"/>
      <c r="AL41" s="514"/>
      <c r="AM41" s="514"/>
      <c r="AN41" s="514"/>
      <c r="AO41" s="530"/>
      <c r="AP41" s="517"/>
      <c r="AQ41" s="530"/>
      <c r="AR41" s="530"/>
      <c r="AS41" s="530"/>
      <c r="AT41" s="1423"/>
      <c r="AU41" s="1424"/>
      <c r="AV41" s="1247"/>
      <c r="AW41" s="686"/>
      <c r="AX41" s="256"/>
      <c r="AY41" s="1420"/>
      <c r="AZ41" s="655"/>
      <c r="BA41" s="655"/>
      <c r="BB41" s="655"/>
      <c r="BC41" s="655"/>
      <c r="BD41" s="655"/>
      <c r="BE41" s="655"/>
      <c r="BF41" s="655"/>
      <c r="BG41" s="655"/>
      <c r="BH41" s="531"/>
      <c r="BI41" s="531"/>
      <c r="BJ41" s="486"/>
      <c r="BK41" s="486"/>
      <c r="BL41" s="486"/>
      <c r="BM41" s="442"/>
      <c r="BR41" s="609"/>
    </row>
    <row r="42" spans="1:70" s="413" customFormat="1" x14ac:dyDescent="0.2">
      <c r="A42" s="1408"/>
      <c r="B42" s="447" t="s">
        <v>104</v>
      </c>
      <c r="C42" s="684">
        <v>14</v>
      </c>
      <c r="D42" s="256">
        <v>0.26415094339622641</v>
      </c>
      <c r="E42" s="140"/>
      <c r="F42" s="1403">
        <v>67</v>
      </c>
      <c r="G42" s="1420">
        <v>36</v>
      </c>
      <c r="H42" s="705">
        <v>51</v>
      </c>
      <c r="I42" s="530">
        <v>53</v>
      </c>
      <c r="J42" s="1420">
        <v>53</v>
      </c>
      <c r="K42" s="1420">
        <v>55</v>
      </c>
      <c r="L42" s="1420">
        <v>53</v>
      </c>
      <c r="M42" s="530">
        <v>48</v>
      </c>
      <c r="N42" s="1420">
        <v>52</v>
      </c>
      <c r="O42" s="1420">
        <v>53</v>
      </c>
      <c r="P42" s="1420">
        <v>55</v>
      </c>
      <c r="Q42" s="530">
        <v>57</v>
      </c>
      <c r="R42" s="1420">
        <v>55</v>
      </c>
      <c r="S42" s="1420">
        <v>61</v>
      </c>
      <c r="T42" s="1420">
        <v>71</v>
      </c>
      <c r="U42" s="530">
        <v>75</v>
      </c>
      <c r="V42" s="1420">
        <v>52</v>
      </c>
      <c r="W42" s="1420">
        <v>31</v>
      </c>
      <c r="X42" s="1420">
        <v>29</v>
      </c>
      <c r="Y42" s="530">
        <v>29</v>
      </c>
      <c r="Z42" s="1420">
        <v>26</v>
      </c>
      <c r="AA42" s="1420">
        <v>24</v>
      </c>
      <c r="AB42" s="1420">
        <v>20</v>
      </c>
      <c r="AC42" s="530">
        <v>23</v>
      </c>
      <c r="AD42" s="1420">
        <v>23</v>
      </c>
      <c r="AE42" s="1420">
        <v>23</v>
      </c>
      <c r="AF42" s="1420">
        <v>9</v>
      </c>
      <c r="AG42" s="530">
        <v>9</v>
      </c>
      <c r="AH42" s="1420">
        <v>9</v>
      </c>
      <c r="AI42" s="1420">
        <v>7</v>
      </c>
      <c r="AJ42" s="1420">
        <v>5</v>
      </c>
      <c r="AK42" s="530">
        <v>5</v>
      </c>
      <c r="AL42" s="514">
        <v>5</v>
      </c>
      <c r="AM42" s="514">
        <v>4</v>
      </c>
      <c r="AN42" s="514">
        <v>4</v>
      </c>
      <c r="AO42" s="530">
        <v>3</v>
      </c>
      <c r="AP42" s="517">
        <v>1</v>
      </c>
      <c r="AQ42" s="530">
        <v>2</v>
      </c>
      <c r="AR42" s="530">
        <v>2</v>
      </c>
      <c r="AS42" s="530">
        <v>1</v>
      </c>
      <c r="AT42" s="1423"/>
      <c r="AU42" s="1424">
        <v>9</v>
      </c>
      <c r="AV42" s="1247">
        <v>5</v>
      </c>
      <c r="AW42" s="686">
        <v>4</v>
      </c>
      <c r="AX42" s="256">
        <v>0.8</v>
      </c>
      <c r="AY42" s="1420"/>
      <c r="AZ42" s="655">
        <v>67</v>
      </c>
      <c r="BA42" s="655">
        <v>53</v>
      </c>
      <c r="BB42" s="655">
        <v>52</v>
      </c>
      <c r="BC42" s="655">
        <v>55</v>
      </c>
      <c r="BD42" s="655">
        <v>52</v>
      </c>
      <c r="BE42" s="655">
        <v>26</v>
      </c>
      <c r="BF42" s="655">
        <v>23</v>
      </c>
      <c r="BG42" s="655">
        <v>9</v>
      </c>
      <c r="BH42" s="531">
        <v>5</v>
      </c>
      <c r="BI42" s="531">
        <v>1</v>
      </c>
      <c r="BJ42" s="486">
        <v>1</v>
      </c>
      <c r="BK42" s="486">
        <v>6</v>
      </c>
      <c r="BL42" s="486">
        <v>5</v>
      </c>
      <c r="BM42" s="442"/>
      <c r="BN42" s="1404"/>
      <c r="BO42" s="1404"/>
      <c r="BP42" s="1404"/>
      <c r="BQ42" s="1404"/>
      <c r="BR42" s="613"/>
    </row>
    <row r="43" spans="1:70" s="413" customFormat="1" x14ac:dyDescent="0.2">
      <c r="A43" s="1408"/>
      <c r="B43" s="447" t="s">
        <v>105</v>
      </c>
      <c r="C43" s="684">
        <v>-8</v>
      </c>
      <c r="D43" s="256">
        <v>-0.2</v>
      </c>
      <c r="E43" s="130"/>
      <c r="F43" s="392">
        <v>32</v>
      </c>
      <c r="G43" s="479">
        <v>28</v>
      </c>
      <c r="H43" s="705">
        <v>37</v>
      </c>
      <c r="I43" s="480">
        <v>41</v>
      </c>
      <c r="J43" s="479">
        <v>40</v>
      </c>
      <c r="K43" s="479">
        <v>41</v>
      </c>
      <c r="L43" s="479">
        <v>42</v>
      </c>
      <c r="M43" s="480">
        <v>42</v>
      </c>
      <c r="N43" s="479">
        <v>43</v>
      </c>
      <c r="O43" s="479">
        <v>46</v>
      </c>
      <c r="P43" s="479">
        <v>50</v>
      </c>
      <c r="Q43" s="480">
        <v>51</v>
      </c>
      <c r="R43" s="479">
        <v>56</v>
      </c>
      <c r="S43" s="479">
        <v>62</v>
      </c>
      <c r="T43" s="479">
        <v>65</v>
      </c>
      <c r="U43" s="480">
        <v>68</v>
      </c>
      <c r="V43" s="479">
        <v>77</v>
      </c>
      <c r="W43" s="479">
        <v>48</v>
      </c>
      <c r="X43" s="479">
        <v>41</v>
      </c>
      <c r="Y43" s="480">
        <v>41</v>
      </c>
      <c r="Z43" s="479">
        <v>39</v>
      </c>
      <c r="AA43" s="479">
        <v>35</v>
      </c>
      <c r="AB43" s="479">
        <v>37</v>
      </c>
      <c r="AC43" s="480">
        <v>39</v>
      </c>
      <c r="AD43" s="479">
        <v>43</v>
      </c>
      <c r="AE43" s="479">
        <v>45</v>
      </c>
      <c r="AF43" s="479">
        <v>44</v>
      </c>
      <c r="AG43" s="480">
        <v>49</v>
      </c>
      <c r="AH43" s="479">
        <v>51</v>
      </c>
      <c r="AI43" s="479">
        <v>55</v>
      </c>
      <c r="AJ43" s="479">
        <v>55</v>
      </c>
      <c r="AK43" s="480">
        <v>58</v>
      </c>
      <c r="AL43" s="514">
        <v>60</v>
      </c>
      <c r="AM43" s="514">
        <v>60</v>
      </c>
      <c r="AN43" s="514">
        <v>58</v>
      </c>
      <c r="AO43" s="530">
        <v>57</v>
      </c>
      <c r="AP43" s="517">
        <v>58</v>
      </c>
      <c r="AQ43" s="530">
        <v>60</v>
      </c>
      <c r="AR43" s="530">
        <v>60</v>
      </c>
      <c r="AS43" s="530">
        <v>61</v>
      </c>
      <c r="AT43" s="674"/>
      <c r="AU43" s="1424">
        <v>51</v>
      </c>
      <c r="AV43" s="1247">
        <v>60</v>
      </c>
      <c r="AW43" s="686">
        <v>-9</v>
      </c>
      <c r="AX43" s="256">
        <v>-0.15</v>
      </c>
      <c r="AY43" s="1247"/>
      <c r="AZ43" s="655">
        <v>32</v>
      </c>
      <c r="BA43" s="655">
        <v>40</v>
      </c>
      <c r="BB43" s="655">
        <v>43</v>
      </c>
      <c r="BC43" s="655">
        <v>56</v>
      </c>
      <c r="BD43" s="655">
        <v>77</v>
      </c>
      <c r="BE43" s="655">
        <v>39</v>
      </c>
      <c r="BF43" s="655">
        <v>43</v>
      </c>
      <c r="BG43" s="655">
        <v>51</v>
      </c>
      <c r="BH43" s="531">
        <v>60</v>
      </c>
      <c r="BI43" s="531">
        <v>58</v>
      </c>
      <c r="BJ43" s="486">
        <v>53</v>
      </c>
      <c r="BK43" s="486">
        <v>51</v>
      </c>
      <c r="BL43" s="486">
        <v>31</v>
      </c>
      <c r="BM43" s="442"/>
      <c r="BN43" s="1404"/>
      <c r="BO43" s="1404"/>
      <c r="BP43" s="1404"/>
      <c r="BQ43" s="1404"/>
      <c r="BR43" s="613"/>
    </row>
    <row r="44" spans="1:70" x14ac:dyDescent="0.2">
      <c r="A44" s="1408"/>
      <c r="B44" s="447" t="s">
        <v>106</v>
      </c>
      <c r="C44" s="684">
        <v>6</v>
      </c>
      <c r="D44" s="256">
        <v>6.4516129032258063E-2</v>
      </c>
      <c r="E44" s="130"/>
      <c r="F44" s="408">
        <v>99</v>
      </c>
      <c r="G44" s="514">
        <v>64</v>
      </c>
      <c r="H44" s="705">
        <v>88</v>
      </c>
      <c r="I44" s="530">
        <v>94</v>
      </c>
      <c r="J44" s="514">
        <v>93</v>
      </c>
      <c r="K44" s="514">
        <v>96</v>
      </c>
      <c r="L44" s="514">
        <v>95</v>
      </c>
      <c r="M44" s="530">
        <v>90</v>
      </c>
      <c r="N44" s="514">
        <v>95</v>
      </c>
      <c r="O44" s="514">
        <v>99</v>
      </c>
      <c r="P44" s="514">
        <v>105</v>
      </c>
      <c r="Q44" s="530">
        <v>108</v>
      </c>
      <c r="R44" s="514">
        <v>111</v>
      </c>
      <c r="S44" s="514">
        <v>123</v>
      </c>
      <c r="T44" s="514">
        <v>136</v>
      </c>
      <c r="U44" s="530">
        <v>143</v>
      </c>
      <c r="V44" s="514">
        <v>129</v>
      </c>
      <c r="W44" s="514">
        <v>79</v>
      </c>
      <c r="X44" s="514">
        <v>70</v>
      </c>
      <c r="Y44" s="530">
        <v>70</v>
      </c>
      <c r="Z44" s="514">
        <v>65</v>
      </c>
      <c r="AA44" s="514">
        <v>59</v>
      </c>
      <c r="AB44" s="514">
        <v>57</v>
      </c>
      <c r="AC44" s="530">
        <v>62</v>
      </c>
      <c r="AD44" s="514">
        <v>66</v>
      </c>
      <c r="AE44" s="514">
        <v>68</v>
      </c>
      <c r="AF44" s="514">
        <v>53</v>
      </c>
      <c r="AG44" s="530">
        <v>58</v>
      </c>
      <c r="AH44" s="514">
        <v>60</v>
      </c>
      <c r="AI44" s="514">
        <v>62</v>
      </c>
      <c r="AJ44" s="514">
        <v>60</v>
      </c>
      <c r="AK44" s="530">
        <v>63</v>
      </c>
      <c r="AL44" s="514">
        <v>65</v>
      </c>
      <c r="AM44" s="514">
        <v>64</v>
      </c>
      <c r="AN44" s="514">
        <v>62</v>
      </c>
      <c r="AO44" s="530">
        <v>60</v>
      </c>
      <c r="AP44" s="517">
        <v>59</v>
      </c>
      <c r="AQ44" s="530">
        <v>62</v>
      </c>
      <c r="AR44" s="530">
        <v>62</v>
      </c>
      <c r="AS44" s="530">
        <v>62</v>
      </c>
      <c r="AT44" s="674"/>
      <c r="AU44" s="1424">
        <v>60</v>
      </c>
      <c r="AV44" s="1247">
        <v>65</v>
      </c>
      <c r="AW44" s="686">
        <v>-5</v>
      </c>
      <c r="AX44" s="256">
        <v>-7.6923076923076927E-2</v>
      </c>
      <c r="AY44" s="1247"/>
      <c r="AZ44" s="655">
        <v>99</v>
      </c>
      <c r="BA44" s="655">
        <v>93</v>
      </c>
      <c r="BB44" s="655">
        <v>95</v>
      </c>
      <c r="BC44" s="655">
        <v>111</v>
      </c>
      <c r="BD44" s="655">
        <v>129</v>
      </c>
      <c r="BE44" s="655">
        <v>65</v>
      </c>
      <c r="BF44" s="655">
        <v>66</v>
      </c>
      <c r="BG44" s="655">
        <v>60</v>
      </c>
      <c r="BH44" s="531">
        <v>65</v>
      </c>
      <c r="BI44" s="531">
        <v>59</v>
      </c>
      <c r="BJ44" s="486">
        <v>54</v>
      </c>
      <c r="BK44" s="486">
        <v>57</v>
      </c>
      <c r="BL44" s="486">
        <v>36</v>
      </c>
      <c r="BM44" s="438"/>
      <c r="BN44" s="101"/>
      <c r="BO44" s="101"/>
      <c r="BP44" s="101"/>
      <c r="BQ44" s="101"/>
      <c r="BR44" s="102"/>
    </row>
    <row r="45" spans="1:70" x14ac:dyDescent="0.2">
      <c r="A45" s="1408"/>
      <c r="B45" s="447"/>
      <c r="C45" s="684"/>
      <c r="D45" s="256"/>
      <c r="E45" s="611"/>
      <c r="F45" s="1405"/>
      <c r="G45" s="1426"/>
      <c r="H45" s="1426"/>
      <c r="I45" s="530"/>
      <c r="J45" s="1426"/>
      <c r="K45" s="1426"/>
      <c r="L45" s="1426"/>
      <c r="M45" s="530"/>
      <c r="N45" s="1426"/>
      <c r="O45" s="1426"/>
      <c r="P45" s="1426"/>
      <c r="Q45" s="530"/>
      <c r="R45" s="1426"/>
      <c r="S45" s="1426"/>
      <c r="T45" s="1426"/>
      <c r="U45" s="530"/>
      <c r="V45" s="1426"/>
      <c r="W45" s="1426"/>
      <c r="X45" s="1426"/>
      <c r="Y45" s="530"/>
      <c r="Z45" s="1426"/>
      <c r="AA45" s="1426"/>
      <c r="AB45" s="1426"/>
      <c r="AC45" s="530"/>
      <c r="AD45" s="1426"/>
      <c r="AE45" s="1426"/>
      <c r="AF45" s="1426"/>
      <c r="AG45" s="530"/>
      <c r="AH45" s="1426"/>
      <c r="AI45" s="1426"/>
      <c r="AJ45" s="1426"/>
      <c r="AK45" s="530"/>
      <c r="AL45" s="514"/>
      <c r="AM45" s="514"/>
      <c r="AN45" s="514"/>
      <c r="AO45" s="530"/>
      <c r="AP45" s="517"/>
      <c r="AQ45" s="530"/>
      <c r="AR45" s="530"/>
      <c r="AS45" s="530" t="s">
        <v>43</v>
      </c>
      <c r="AT45" s="674"/>
      <c r="AU45" s="1424"/>
      <c r="AV45" s="1247"/>
      <c r="AW45" s="686"/>
      <c r="AX45" s="256"/>
      <c r="AY45" s="1247"/>
      <c r="AZ45" s="655"/>
      <c r="BA45" s="655"/>
      <c r="BB45" s="655"/>
      <c r="BC45" s="655"/>
      <c r="BD45" s="655"/>
      <c r="BE45" s="655"/>
      <c r="BF45" s="655"/>
      <c r="BG45" s="655"/>
      <c r="BH45" s="531"/>
      <c r="BI45" s="531"/>
      <c r="BJ45" s="486"/>
      <c r="BK45" s="486"/>
      <c r="BL45" s="486"/>
      <c r="BM45" s="438"/>
      <c r="BN45" s="101"/>
      <c r="BO45" s="101"/>
      <c r="BP45" s="101"/>
      <c r="BQ45" s="101"/>
      <c r="BR45" s="101"/>
    </row>
    <row r="46" spans="1:70" ht="26.25" customHeight="1" x14ac:dyDescent="0.2">
      <c r="A46" s="1548" t="s">
        <v>300</v>
      </c>
      <c r="B46" s="1549"/>
      <c r="C46" s="684"/>
      <c r="D46" s="256"/>
      <c r="E46" s="614"/>
      <c r="F46" s="1405"/>
      <c r="G46" s="1426"/>
      <c r="H46" s="1426"/>
      <c r="I46" s="530"/>
      <c r="J46" s="1426"/>
      <c r="K46" s="1426"/>
      <c r="L46" s="1426"/>
      <c r="M46" s="530"/>
      <c r="N46" s="1426"/>
      <c r="O46" s="1426"/>
      <c r="P46" s="1426"/>
      <c r="Q46" s="530"/>
      <c r="R46" s="1426"/>
      <c r="S46" s="1426"/>
      <c r="T46" s="1426"/>
      <c r="U46" s="530"/>
      <c r="V46" s="1426"/>
      <c r="W46" s="1426"/>
      <c r="X46" s="1426"/>
      <c r="Y46" s="530"/>
      <c r="Z46" s="1426"/>
      <c r="AA46" s="1426"/>
      <c r="AB46" s="1426"/>
      <c r="AC46" s="530"/>
      <c r="AD46" s="1426"/>
      <c r="AE46" s="1426"/>
      <c r="AF46" s="1426"/>
      <c r="AG46" s="530"/>
      <c r="AH46" s="1426"/>
      <c r="AI46" s="1426"/>
      <c r="AJ46" s="1426"/>
      <c r="AK46" s="530"/>
      <c r="AL46" s="514"/>
      <c r="AM46" s="514"/>
      <c r="AN46" s="514"/>
      <c r="AO46" s="530"/>
      <c r="AP46" s="517"/>
      <c r="AQ46" s="530"/>
      <c r="AR46" s="530"/>
      <c r="AS46" s="530"/>
      <c r="AT46" s="674"/>
      <c r="AU46" s="1424"/>
      <c r="AV46" s="1247"/>
      <c r="AW46" s="686"/>
      <c r="AX46" s="256"/>
      <c r="AY46" s="1247"/>
      <c r="AZ46" s="655"/>
      <c r="BA46" s="655"/>
      <c r="BB46" s="655"/>
      <c r="BC46" s="655"/>
      <c r="BD46" s="655"/>
      <c r="BE46" s="655"/>
      <c r="BF46" s="655"/>
      <c r="BG46" s="655"/>
      <c r="BH46" s="531"/>
      <c r="BI46" s="531"/>
      <c r="BJ46" s="486"/>
      <c r="BK46" s="486"/>
      <c r="BL46" s="486"/>
      <c r="BM46" s="438"/>
      <c r="BN46" s="101"/>
      <c r="BO46" s="101"/>
      <c r="BP46" s="101"/>
      <c r="BQ46" s="101"/>
      <c r="BR46" s="101"/>
    </row>
    <row r="47" spans="1:70" x14ac:dyDescent="0.2">
      <c r="A47" s="1408"/>
      <c r="B47" s="447" t="s">
        <v>107</v>
      </c>
      <c r="C47" s="684">
        <v>-1</v>
      </c>
      <c r="D47" s="1499">
        <v>-1</v>
      </c>
      <c r="E47" s="389"/>
      <c r="F47" s="411">
        <v>0</v>
      </c>
      <c r="G47" s="226">
        <v>0</v>
      </c>
      <c r="H47" s="705">
        <v>1</v>
      </c>
      <c r="I47" s="657">
        <v>1</v>
      </c>
      <c r="J47" s="526">
        <v>1</v>
      </c>
      <c r="K47" s="226">
        <v>1</v>
      </c>
      <c r="L47" s="705">
        <v>1</v>
      </c>
      <c r="M47" s="1427">
        <v>1</v>
      </c>
      <c r="N47" s="1428">
        <v>0</v>
      </c>
      <c r="O47" s="226">
        <v>0</v>
      </c>
      <c r="P47" s="705">
        <v>0</v>
      </c>
      <c r="Q47" s="1427">
        <v>0</v>
      </c>
      <c r="R47" s="172">
        <v>0</v>
      </c>
      <c r="S47" s="226">
        <v>0</v>
      </c>
      <c r="T47" s="228">
        <v>0</v>
      </c>
      <c r="U47" s="706">
        <v>0</v>
      </c>
      <c r="V47" s="1427">
        <v>0</v>
      </c>
      <c r="W47" s="514">
        <v>2</v>
      </c>
      <c r="X47" s="451">
        <v>2</v>
      </c>
      <c r="Y47" s="697">
        <v>1</v>
      </c>
      <c r="Z47" s="514">
        <v>1</v>
      </c>
      <c r="AA47" s="514">
        <v>1</v>
      </c>
      <c r="AB47" s="451">
        <v>1</v>
      </c>
      <c r="AC47" s="697">
        <v>1</v>
      </c>
      <c r="AD47" s="514">
        <v>1</v>
      </c>
      <c r="AE47" s="1429">
        <v>0</v>
      </c>
      <c r="AF47" s="1429">
        <v>0</v>
      </c>
      <c r="AG47" s="1429">
        <v>0</v>
      </c>
      <c r="AH47" s="1430">
        <v>0</v>
      </c>
      <c r="AI47" s="290">
        <v>0</v>
      </c>
      <c r="AJ47" s="290">
        <v>0</v>
      </c>
      <c r="AK47" s="256">
        <v>0</v>
      </c>
      <c r="AL47" s="514">
        <v>1</v>
      </c>
      <c r="AM47" s="514">
        <v>1</v>
      </c>
      <c r="AN47" s="514">
        <v>0</v>
      </c>
      <c r="AO47" s="530">
        <v>1</v>
      </c>
      <c r="AP47" s="486">
        <v>0</v>
      </c>
      <c r="AQ47" s="530">
        <v>1</v>
      </c>
      <c r="AR47" s="530">
        <v>1</v>
      </c>
      <c r="AS47" s="530">
        <v>1</v>
      </c>
      <c r="AT47" s="517"/>
      <c r="AU47" s="1424">
        <v>0</v>
      </c>
      <c r="AV47" s="1247">
        <v>1</v>
      </c>
      <c r="AW47" s="686">
        <v>-1</v>
      </c>
      <c r="AX47" s="256" t="s">
        <v>41</v>
      </c>
      <c r="AY47" s="484"/>
      <c r="AZ47" s="1431">
        <v>0</v>
      </c>
      <c r="BA47" s="655">
        <v>1</v>
      </c>
      <c r="BB47" s="657">
        <v>0</v>
      </c>
      <c r="BC47" s="657">
        <v>0</v>
      </c>
      <c r="BD47" s="1496">
        <v>0</v>
      </c>
      <c r="BE47" s="655">
        <v>1</v>
      </c>
      <c r="BF47" s="655">
        <v>1</v>
      </c>
      <c r="BG47" s="1431">
        <v>0</v>
      </c>
      <c r="BH47" s="501">
        <v>1</v>
      </c>
      <c r="BI47" s="531">
        <v>0</v>
      </c>
      <c r="BJ47" s="486">
        <v>1</v>
      </c>
      <c r="BK47" s="486">
        <v>4</v>
      </c>
      <c r="BL47" s="486">
        <v>3</v>
      </c>
      <c r="BM47" s="438"/>
      <c r="BN47" s="101"/>
      <c r="BO47" s="101"/>
      <c r="BP47" s="101"/>
      <c r="BQ47" s="101"/>
      <c r="BR47" s="101"/>
    </row>
    <row r="48" spans="1:70" x14ac:dyDescent="0.2">
      <c r="A48" s="1408"/>
      <c r="B48" s="447" t="s">
        <v>108</v>
      </c>
      <c r="C48" s="684">
        <v>2</v>
      </c>
      <c r="D48" s="256">
        <v>6.6666666666666666E-2</v>
      </c>
      <c r="E48" s="389"/>
      <c r="F48" s="408">
        <v>32</v>
      </c>
      <c r="G48" s="514">
        <v>28</v>
      </c>
      <c r="H48" s="514">
        <v>25</v>
      </c>
      <c r="I48" s="530">
        <v>27</v>
      </c>
      <c r="J48" s="514">
        <v>30</v>
      </c>
      <c r="K48" s="514">
        <v>31</v>
      </c>
      <c r="L48" s="514">
        <v>32</v>
      </c>
      <c r="M48" s="530">
        <v>33</v>
      </c>
      <c r="N48" s="514">
        <v>33</v>
      </c>
      <c r="O48" s="514">
        <v>36</v>
      </c>
      <c r="P48" s="514">
        <v>40</v>
      </c>
      <c r="Q48" s="530">
        <v>43</v>
      </c>
      <c r="R48" s="514">
        <v>45</v>
      </c>
      <c r="S48" s="514">
        <v>50</v>
      </c>
      <c r="T48" s="514">
        <v>52</v>
      </c>
      <c r="U48" s="530">
        <v>53</v>
      </c>
      <c r="V48" s="514">
        <v>62</v>
      </c>
      <c r="W48" s="514">
        <v>35</v>
      </c>
      <c r="X48" s="514">
        <v>32</v>
      </c>
      <c r="Y48" s="530">
        <v>31</v>
      </c>
      <c r="Z48" s="514">
        <v>30</v>
      </c>
      <c r="AA48" s="514">
        <v>29</v>
      </c>
      <c r="AB48" s="514">
        <v>30</v>
      </c>
      <c r="AC48" s="530">
        <v>32</v>
      </c>
      <c r="AD48" s="514">
        <v>35</v>
      </c>
      <c r="AE48" s="514">
        <v>37</v>
      </c>
      <c r="AF48" s="514">
        <v>36</v>
      </c>
      <c r="AG48" s="530">
        <v>41</v>
      </c>
      <c r="AH48" s="514">
        <v>42</v>
      </c>
      <c r="AI48" s="514">
        <v>46</v>
      </c>
      <c r="AJ48" s="514">
        <v>45</v>
      </c>
      <c r="AK48" s="530">
        <v>48</v>
      </c>
      <c r="AL48" s="514">
        <v>51</v>
      </c>
      <c r="AM48" s="514">
        <v>50</v>
      </c>
      <c r="AN48" s="514">
        <v>51</v>
      </c>
      <c r="AO48" s="530">
        <v>49</v>
      </c>
      <c r="AP48" s="517">
        <v>50</v>
      </c>
      <c r="AQ48" s="530">
        <v>51</v>
      </c>
      <c r="AR48" s="530">
        <v>52</v>
      </c>
      <c r="AS48" s="530">
        <v>55</v>
      </c>
      <c r="AT48" s="517"/>
      <c r="AU48" s="1424">
        <v>42</v>
      </c>
      <c r="AV48" s="1247">
        <v>51</v>
      </c>
      <c r="AW48" s="686">
        <v>-9</v>
      </c>
      <c r="AX48" s="256">
        <v>-0.17647058823529413</v>
      </c>
      <c r="AY48" s="1399"/>
      <c r="AZ48" s="655">
        <v>32</v>
      </c>
      <c r="BA48" s="655">
        <v>30</v>
      </c>
      <c r="BB48" s="655">
        <v>33</v>
      </c>
      <c r="BC48" s="655">
        <v>45</v>
      </c>
      <c r="BD48" s="655">
        <v>62</v>
      </c>
      <c r="BE48" s="655">
        <v>30</v>
      </c>
      <c r="BF48" s="655">
        <v>35</v>
      </c>
      <c r="BG48" s="655">
        <v>42</v>
      </c>
      <c r="BH48" s="531">
        <v>51</v>
      </c>
      <c r="BI48" s="531">
        <v>50</v>
      </c>
      <c r="BJ48" s="486">
        <v>49</v>
      </c>
      <c r="BK48" s="486">
        <v>47</v>
      </c>
      <c r="BL48" s="486">
        <v>24</v>
      </c>
      <c r="BM48" s="438"/>
      <c r="BN48" s="101"/>
      <c r="BO48" s="101"/>
      <c r="BP48" s="101"/>
      <c r="BQ48" s="101"/>
      <c r="BR48" s="101"/>
    </row>
    <row r="49" spans="1:70" x14ac:dyDescent="0.2">
      <c r="A49" s="447"/>
      <c r="B49" s="447" t="s">
        <v>138</v>
      </c>
      <c r="C49" s="684">
        <v>1</v>
      </c>
      <c r="D49" s="256">
        <v>3.2258064516129031E-2</v>
      </c>
      <c r="E49" s="389"/>
      <c r="F49" s="408">
        <v>32</v>
      </c>
      <c r="G49" s="514">
        <v>28</v>
      </c>
      <c r="H49" s="514">
        <v>26</v>
      </c>
      <c r="I49" s="530">
        <v>28</v>
      </c>
      <c r="J49" s="514">
        <v>31</v>
      </c>
      <c r="K49" s="514">
        <v>32</v>
      </c>
      <c r="L49" s="514">
        <v>33</v>
      </c>
      <c r="M49" s="530">
        <v>34</v>
      </c>
      <c r="N49" s="514">
        <v>33</v>
      </c>
      <c r="O49" s="514">
        <v>36</v>
      </c>
      <c r="P49" s="514">
        <v>40</v>
      </c>
      <c r="Q49" s="530">
        <v>43</v>
      </c>
      <c r="R49" s="514">
        <v>45</v>
      </c>
      <c r="S49" s="514">
        <v>50</v>
      </c>
      <c r="T49" s="514">
        <v>52</v>
      </c>
      <c r="U49" s="530">
        <v>53</v>
      </c>
      <c r="V49" s="514">
        <v>62</v>
      </c>
      <c r="W49" s="514">
        <v>37</v>
      </c>
      <c r="X49" s="514">
        <v>34</v>
      </c>
      <c r="Y49" s="530">
        <v>32</v>
      </c>
      <c r="Z49" s="514">
        <v>31</v>
      </c>
      <c r="AA49" s="514">
        <v>30</v>
      </c>
      <c r="AB49" s="514">
        <v>31</v>
      </c>
      <c r="AC49" s="530">
        <v>33</v>
      </c>
      <c r="AD49" s="514">
        <v>36</v>
      </c>
      <c r="AE49" s="514">
        <v>37</v>
      </c>
      <c r="AF49" s="514">
        <v>36</v>
      </c>
      <c r="AG49" s="530">
        <v>41</v>
      </c>
      <c r="AH49" s="514">
        <v>42</v>
      </c>
      <c r="AI49" s="514">
        <v>46</v>
      </c>
      <c r="AJ49" s="514">
        <v>45</v>
      </c>
      <c r="AK49" s="530">
        <v>48</v>
      </c>
      <c r="AL49" s="514">
        <v>52</v>
      </c>
      <c r="AM49" s="514">
        <v>51</v>
      </c>
      <c r="AN49" s="514">
        <v>51</v>
      </c>
      <c r="AO49" s="530">
        <v>50</v>
      </c>
      <c r="AP49" s="517">
        <v>50</v>
      </c>
      <c r="AQ49" s="530">
        <v>52</v>
      </c>
      <c r="AR49" s="530">
        <v>53</v>
      </c>
      <c r="AS49" s="530">
        <v>56</v>
      </c>
      <c r="AT49" s="517"/>
      <c r="AU49" s="1424">
        <v>42</v>
      </c>
      <c r="AV49" s="1247">
        <v>52</v>
      </c>
      <c r="AW49" s="686">
        <v>-10</v>
      </c>
      <c r="AX49" s="256">
        <v>-0.19230769230769232</v>
      </c>
      <c r="AY49" s="1399"/>
      <c r="AZ49" s="655">
        <v>32</v>
      </c>
      <c r="BA49" s="655">
        <v>31</v>
      </c>
      <c r="BB49" s="655">
        <v>33</v>
      </c>
      <c r="BC49" s="655">
        <v>45</v>
      </c>
      <c r="BD49" s="655">
        <v>62</v>
      </c>
      <c r="BE49" s="655">
        <v>31</v>
      </c>
      <c r="BF49" s="655">
        <v>36</v>
      </c>
      <c r="BG49" s="685">
        <v>42</v>
      </c>
      <c r="BH49" s="531">
        <v>52</v>
      </c>
      <c r="BI49" s="531">
        <v>50</v>
      </c>
      <c r="BJ49" s="486">
        <v>50</v>
      </c>
      <c r="BK49" s="486">
        <v>51</v>
      </c>
      <c r="BL49" s="486">
        <v>27</v>
      </c>
      <c r="BM49" s="438"/>
      <c r="BN49" s="101"/>
      <c r="BO49" s="101"/>
      <c r="BP49" s="101"/>
      <c r="BQ49" s="101"/>
      <c r="BR49" s="101"/>
    </row>
    <row r="50" spans="1:70" x14ac:dyDescent="0.2">
      <c r="A50" s="155"/>
      <c r="B50" s="155"/>
      <c r="C50" s="1411"/>
      <c r="D50" s="1412"/>
      <c r="E50" s="389"/>
      <c r="F50" s="420"/>
      <c r="G50" s="733"/>
      <c r="H50" s="561"/>
      <c r="I50" s="578"/>
      <c r="J50" s="561"/>
      <c r="K50" s="561"/>
      <c r="L50" s="561"/>
      <c r="M50" s="578"/>
      <c r="N50" s="561"/>
      <c r="O50" s="561"/>
      <c r="P50" s="561"/>
      <c r="Q50" s="578"/>
      <c r="R50" s="561"/>
      <c r="S50" s="561"/>
      <c r="T50" s="561"/>
      <c r="U50" s="578"/>
      <c r="V50" s="561"/>
      <c r="W50" s="561"/>
      <c r="X50" s="561"/>
      <c r="Y50" s="578"/>
      <c r="Z50" s="561"/>
      <c r="AA50" s="561"/>
      <c r="AB50" s="561"/>
      <c r="AC50" s="578"/>
      <c r="AD50" s="561"/>
      <c r="AE50" s="561"/>
      <c r="AF50" s="561"/>
      <c r="AG50" s="578"/>
      <c r="AH50" s="561"/>
      <c r="AI50" s="561"/>
      <c r="AJ50" s="561"/>
      <c r="AK50" s="578"/>
      <c r="AL50" s="579"/>
      <c r="AM50" s="579"/>
      <c r="AN50" s="579"/>
      <c r="AO50" s="578"/>
      <c r="AP50" s="585"/>
      <c r="AQ50" s="578"/>
      <c r="AR50" s="578"/>
      <c r="AS50" s="578"/>
      <c r="AT50" s="517"/>
      <c r="AU50" s="584"/>
      <c r="AV50" s="507"/>
      <c r="AW50" s="507"/>
      <c r="AX50" s="1432"/>
      <c r="AY50" s="1399"/>
      <c r="AZ50" s="213"/>
      <c r="BA50" s="213"/>
      <c r="BB50" s="213"/>
      <c r="BC50" s="213"/>
      <c r="BD50" s="213"/>
      <c r="BE50" s="213"/>
      <c r="BF50" s="213"/>
      <c r="BG50" s="743"/>
      <c r="BH50" s="585"/>
      <c r="BI50" s="743"/>
      <c r="BJ50" s="585"/>
      <c r="BK50" s="585"/>
      <c r="BL50" s="585"/>
      <c r="BM50" s="438"/>
      <c r="BN50" s="101"/>
      <c r="BO50" s="101"/>
      <c r="BP50" s="101"/>
      <c r="BQ50" s="101"/>
      <c r="BR50" s="101"/>
    </row>
    <row r="51" spans="1:70" ht="14.25" x14ac:dyDescent="0.2">
      <c r="A51" s="447" t="s">
        <v>171</v>
      </c>
      <c r="B51" s="1298"/>
      <c r="C51" s="428"/>
      <c r="D51" s="428"/>
      <c r="AK51" s="428"/>
      <c r="AL51" s="428"/>
      <c r="AM51" s="428"/>
      <c r="AN51" s="428"/>
      <c r="AO51" s="428"/>
      <c r="AP51" s="428"/>
      <c r="AQ51" s="428"/>
      <c r="AR51" s="428"/>
      <c r="AS51" s="175"/>
      <c r="AT51" s="428"/>
      <c r="AU51" s="428"/>
      <c r="AV51" s="428"/>
      <c r="AW51" s="428"/>
      <c r="AX51" s="428"/>
      <c r="BA51" s="428"/>
      <c r="BB51" s="428"/>
      <c r="BC51" s="428"/>
      <c r="BD51" s="428"/>
      <c r="BE51" s="428"/>
      <c r="BF51" s="428"/>
      <c r="BG51" s="428"/>
      <c r="BH51" s="241"/>
      <c r="BI51" s="428"/>
      <c r="BN51" s="101"/>
      <c r="BO51" s="101"/>
      <c r="BP51" s="101"/>
      <c r="BQ51" s="101"/>
      <c r="BR51" s="101"/>
    </row>
    <row r="52" spans="1:70" x14ac:dyDescent="0.2">
      <c r="B52" s="1413"/>
      <c r="I52" s="427"/>
      <c r="M52" s="427"/>
      <c r="Q52" s="427"/>
      <c r="U52" s="427"/>
      <c r="Y52" s="427"/>
      <c r="AC52" s="427"/>
      <c r="AG52" s="427"/>
      <c r="AS52" s="378"/>
      <c r="AT52" s="428"/>
      <c r="AU52" s="428"/>
      <c r="AV52" s="428"/>
      <c r="BH52" s="156"/>
      <c r="BI52" s="156"/>
    </row>
    <row r="53" spans="1:70" x14ac:dyDescent="0.2">
      <c r="A53" s="161" t="s">
        <v>219</v>
      </c>
      <c r="I53" s="596"/>
      <c r="M53" s="596"/>
      <c r="Q53" s="596"/>
      <c r="U53" s="596"/>
      <c r="Y53" s="596"/>
      <c r="AC53" s="427"/>
      <c r="AG53" s="427"/>
      <c r="AS53" s="597"/>
      <c r="AT53" s="428"/>
      <c r="AU53" s="428"/>
      <c r="AV53" s="428"/>
      <c r="BH53" s="156"/>
      <c r="BI53" s="156"/>
    </row>
    <row r="54" spans="1:70" x14ac:dyDescent="0.2">
      <c r="C54" s="766"/>
      <c r="E54" s="409"/>
      <c r="F54" s="409"/>
      <c r="G54" s="766"/>
      <c r="H54" s="766"/>
      <c r="I54" s="766"/>
      <c r="J54" s="766"/>
      <c r="K54" s="766"/>
      <c r="L54" s="766"/>
      <c r="M54" s="766"/>
      <c r="N54" s="766"/>
      <c r="O54" s="766"/>
      <c r="P54" s="766"/>
      <c r="Q54" s="766"/>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S54" s="156"/>
      <c r="AT54" s="428"/>
      <c r="AU54" s="428"/>
      <c r="AV54" s="428"/>
      <c r="BH54" s="234"/>
      <c r="BI54" s="234"/>
    </row>
    <row r="55" spans="1:70" x14ac:dyDescent="0.2">
      <c r="G55" s="462"/>
      <c r="K55" s="462"/>
      <c r="O55" s="462"/>
      <c r="S55" s="462"/>
      <c r="AK55" s="428"/>
      <c r="AL55" s="428"/>
      <c r="AP55" s="428"/>
      <c r="AS55" s="189"/>
      <c r="AT55" s="428"/>
      <c r="AU55" s="428"/>
      <c r="AV55" s="428"/>
      <c r="BH55" s="234"/>
      <c r="BI55" s="234"/>
    </row>
    <row r="56" spans="1:70" x14ac:dyDescent="0.2">
      <c r="I56" s="427"/>
      <c r="M56" s="427"/>
      <c r="Q56" s="427"/>
      <c r="U56" s="427"/>
      <c r="Y56" s="427"/>
      <c r="AC56" s="427"/>
      <c r="AG56" s="427"/>
      <c r="AS56" s="241"/>
      <c r="AT56" s="428"/>
      <c r="AU56" s="428"/>
      <c r="AV56" s="428"/>
      <c r="BH56" s="316"/>
      <c r="BI56" s="316"/>
    </row>
    <row r="57" spans="1:70" x14ac:dyDescent="0.2">
      <c r="H57" s="459"/>
      <c r="I57" s="427"/>
      <c r="L57" s="459"/>
      <c r="M57" s="427"/>
      <c r="P57" s="459"/>
      <c r="Q57" s="427"/>
      <c r="T57" s="459"/>
      <c r="U57" s="427"/>
      <c r="X57" s="459"/>
      <c r="Y57" s="427"/>
      <c r="AB57" s="459"/>
      <c r="AC57" s="427"/>
      <c r="AF57" s="459"/>
      <c r="AG57" s="427"/>
      <c r="AJ57" s="459"/>
      <c r="AS57" s="222"/>
      <c r="AT57" s="428"/>
      <c r="AU57" s="428"/>
      <c r="AV57" s="428"/>
      <c r="BH57" s="221"/>
      <c r="BI57" s="221"/>
    </row>
    <row r="58" spans="1:70" x14ac:dyDescent="0.2">
      <c r="I58" s="427"/>
      <c r="M58" s="427"/>
      <c r="Q58" s="427"/>
      <c r="U58" s="427"/>
      <c r="Y58" s="427"/>
      <c r="AC58" s="427"/>
      <c r="AG58" s="427"/>
      <c r="AS58" s="222"/>
      <c r="AT58" s="428"/>
      <c r="AU58" s="428"/>
      <c r="AV58" s="428"/>
      <c r="BH58" s="257"/>
      <c r="BI58" s="257"/>
    </row>
    <row r="59" spans="1:70" x14ac:dyDescent="0.2">
      <c r="I59" s="427"/>
      <c r="M59" s="427"/>
      <c r="Q59" s="427"/>
      <c r="U59" s="427"/>
      <c r="Y59" s="427"/>
      <c r="AC59" s="427"/>
      <c r="AG59" s="427"/>
      <c r="AS59" s="167"/>
      <c r="AT59" s="428"/>
      <c r="AU59" s="428"/>
      <c r="AV59" s="428"/>
      <c r="BH59" s="257"/>
      <c r="BI59" s="257"/>
    </row>
    <row r="60" spans="1:70" x14ac:dyDescent="0.2">
      <c r="I60" s="427"/>
      <c r="M60" s="427"/>
      <c r="Q60" s="427"/>
      <c r="U60" s="427"/>
      <c r="Y60" s="427"/>
      <c r="AC60" s="427"/>
      <c r="AG60" s="427"/>
      <c r="AS60" s="257"/>
      <c r="AT60" s="428"/>
      <c r="AU60" s="428"/>
      <c r="AV60" s="428"/>
      <c r="BH60" s="320"/>
      <c r="BI60" s="320"/>
    </row>
    <row r="61" spans="1:70" x14ac:dyDescent="0.2">
      <c r="I61" s="427"/>
      <c r="M61" s="427"/>
      <c r="Q61" s="427"/>
      <c r="U61" s="427"/>
      <c r="Y61" s="427"/>
      <c r="AC61" s="427"/>
      <c r="AG61" s="427"/>
      <c r="AS61" s="320"/>
      <c r="AT61" s="428"/>
      <c r="AU61" s="428"/>
      <c r="AV61" s="428"/>
      <c r="BH61" s="320"/>
      <c r="BI61" s="320"/>
    </row>
    <row r="62" spans="1:70" x14ac:dyDescent="0.2">
      <c r="I62" s="427"/>
      <c r="M62" s="427"/>
      <c r="Q62" s="427"/>
      <c r="U62" s="427"/>
      <c r="Y62" s="427"/>
      <c r="AC62" s="427"/>
      <c r="AG62" s="427"/>
      <c r="AS62" s="320"/>
      <c r="AT62" s="428"/>
      <c r="AU62" s="428"/>
      <c r="AV62" s="428"/>
      <c r="BH62" s="428"/>
      <c r="BI62" s="428"/>
    </row>
    <row r="63" spans="1:70" x14ac:dyDescent="0.2">
      <c r="I63" s="427"/>
      <c r="M63" s="427"/>
      <c r="Q63" s="427"/>
      <c r="U63" s="427"/>
      <c r="Y63" s="427"/>
      <c r="AC63" s="427"/>
      <c r="AG63" s="427"/>
      <c r="AS63" s="428"/>
      <c r="AT63" s="428"/>
      <c r="AU63" s="428"/>
      <c r="AV63" s="428"/>
      <c r="BH63" s="428"/>
      <c r="BI63" s="428"/>
    </row>
    <row r="64" spans="1:70" x14ac:dyDescent="0.2">
      <c r="I64" s="427"/>
      <c r="M64" s="427"/>
      <c r="Q64" s="427"/>
      <c r="U64" s="427"/>
      <c r="Y64" s="427"/>
      <c r="AC64" s="427"/>
      <c r="AG64" s="427"/>
      <c r="AS64" s="428"/>
      <c r="AT64" s="428"/>
      <c r="AU64" s="428"/>
      <c r="AV64" s="428"/>
      <c r="BH64" s="428"/>
      <c r="BI64" s="428"/>
    </row>
    <row r="65" spans="2:61" x14ac:dyDescent="0.2">
      <c r="I65" s="427"/>
      <c r="M65" s="427"/>
      <c r="Q65" s="427"/>
      <c r="U65" s="427"/>
      <c r="Y65" s="427"/>
      <c r="AC65" s="427"/>
      <c r="AG65" s="427"/>
      <c r="AS65" s="428"/>
      <c r="AT65" s="428"/>
      <c r="AU65" s="428"/>
      <c r="AV65" s="428"/>
      <c r="BH65" s="428"/>
      <c r="BI65" s="428"/>
    </row>
    <row r="66" spans="2:61" x14ac:dyDescent="0.2">
      <c r="I66" s="427"/>
      <c r="M66" s="427"/>
      <c r="Q66" s="427"/>
      <c r="U66" s="427"/>
      <c r="Y66" s="427"/>
      <c r="AC66" s="427"/>
      <c r="AG66" s="427"/>
      <c r="AS66" s="428"/>
      <c r="AT66" s="428"/>
      <c r="AU66" s="428"/>
      <c r="AV66" s="428"/>
      <c r="BH66" s="428"/>
      <c r="BI66" s="428"/>
    </row>
    <row r="67" spans="2:61" x14ac:dyDescent="0.2">
      <c r="I67" s="427"/>
      <c r="M67" s="427"/>
      <c r="Q67" s="427"/>
      <c r="U67" s="427"/>
      <c r="Y67" s="427"/>
      <c r="AC67" s="427"/>
      <c r="AG67" s="427"/>
      <c r="AS67" s="428"/>
      <c r="AT67" s="428"/>
      <c r="AU67" s="428"/>
      <c r="AV67" s="428"/>
    </row>
    <row r="68" spans="2:61" ht="14.25" x14ac:dyDescent="0.2">
      <c r="B68" s="444"/>
      <c r="I68" s="427"/>
      <c r="M68" s="427"/>
      <c r="Q68" s="427"/>
      <c r="U68" s="427"/>
      <c r="Y68" s="427"/>
      <c r="AC68" s="427"/>
      <c r="AG68" s="427"/>
    </row>
    <row r="69" spans="2:61" x14ac:dyDescent="0.2">
      <c r="I69" s="427"/>
      <c r="M69" s="427"/>
      <c r="Q69" s="427"/>
      <c r="U69" s="427"/>
      <c r="Y69" s="427"/>
      <c r="AC69" s="427"/>
      <c r="AG69" s="427"/>
    </row>
    <row r="70" spans="2:61" x14ac:dyDescent="0.2">
      <c r="I70" s="427"/>
      <c r="M70" s="427"/>
      <c r="Q70" s="427"/>
      <c r="U70" s="427"/>
      <c r="Y70" s="427"/>
      <c r="AC70" s="427"/>
      <c r="AG70" s="427"/>
    </row>
    <row r="71" spans="2:61" x14ac:dyDescent="0.2">
      <c r="I71" s="427"/>
      <c r="M71" s="427"/>
      <c r="Q71" s="427"/>
      <c r="U71" s="427"/>
      <c r="Y71" s="427"/>
      <c r="AC71" s="427"/>
      <c r="AG71" s="427"/>
    </row>
    <row r="72" spans="2:61" x14ac:dyDescent="0.2">
      <c r="I72" s="427"/>
      <c r="M72" s="427"/>
      <c r="Q72" s="427"/>
      <c r="U72" s="427"/>
      <c r="Y72" s="427"/>
      <c r="AC72" s="427"/>
      <c r="AG72" s="427"/>
    </row>
    <row r="73" spans="2:61" x14ac:dyDescent="0.2">
      <c r="I73" s="427"/>
      <c r="M73" s="427"/>
      <c r="Q73" s="427"/>
      <c r="U73" s="427"/>
      <c r="Y73" s="427"/>
      <c r="AC73" s="427"/>
      <c r="AG73" s="427"/>
    </row>
    <row r="74" spans="2:61" x14ac:dyDescent="0.2">
      <c r="I74" s="427"/>
      <c r="M74" s="427"/>
      <c r="Q74" s="427"/>
      <c r="U74" s="427"/>
      <c r="Y74" s="427"/>
      <c r="AC74" s="427"/>
      <c r="AG74" s="427"/>
    </row>
    <row r="75" spans="2:61" x14ac:dyDescent="0.2">
      <c r="I75" s="427"/>
      <c r="M75" s="427"/>
      <c r="Q75" s="427"/>
      <c r="U75" s="427"/>
      <c r="Y75" s="427"/>
      <c r="AC75" s="427"/>
      <c r="AG75" s="427"/>
    </row>
    <row r="76" spans="2:61" x14ac:dyDescent="0.2">
      <c r="I76" s="427"/>
      <c r="M76" s="427"/>
      <c r="Q76" s="427"/>
      <c r="U76" s="427"/>
      <c r="Y76" s="427"/>
      <c r="AC76" s="427"/>
      <c r="AG76" s="427"/>
    </row>
    <row r="77" spans="2:61" x14ac:dyDescent="0.2">
      <c r="I77" s="427"/>
      <c r="M77" s="427"/>
      <c r="Q77" s="427"/>
      <c r="U77" s="427"/>
      <c r="Y77" s="427"/>
      <c r="AC77" s="427"/>
      <c r="AG77" s="427"/>
    </row>
    <row r="83" spans="8:8" x14ac:dyDescent="0.2">
      <c r="H83" s="156"/>
    </row>
    <row r="84" spans="8:8" x14ac:dyDescent="0.2">
      <c r="H84" s="156"/>
    </row>
    <row r="85" spans="8:8" x14ac:dyDescent="0.2">
      <c r="H85" s="156"/>
    </row>
    <row r="86" spans="8:8" x14ac:dyDescent="0.2">
      <c r="H86" s="156"/>
    </row>
    <row r="87" spans="8:8" x14ac:dyDescent="0.2">
      <c r="H87" s="156"/>
    </row>
    <row r="88" spans="8:8" x14ac:dyDescent="0.2">
      <c r="H88" s="156"/>
    </row>
    <row r="89" spans="8:8" x14ac:dyDescent="0.2">
      <c r="H89" s="156"/>
    </row>
    <row r="90" spans="8:8" x14ac:dyDescent="0.2">
      <c r="H90" s="156"/>
    </row>
  </sheetData>
  <mergeCells count="7">
    <mergeCell ref="AW9:AX9"/>
    <mergeCell ref="A41:B41"/>
    <mergeCell ref="A46:B46"/>
    <mergeCell ref="C9:D9"/>
    <mergeCell ref="AU8:AX8"/>
    <mergeCell ref="C8:D8"/>
    <mergeCell ref="A32:B32"/>
  </mergeCells>
  <phoneticPr fontId="14" type="noConversion"/>
  <conditionalFormatting sqref="A44:B44 AK40:AK41 AH39:AJ42 AY39:AY42 AG40:AG41 W36:AF36 AY36 AH36:AJ36 AT36 AT39:AT42 A36:A38 V36:V37 V39:AF42 E36:E42 R36:U42">
    <cfRule type="cellIs" dxfId="5" priority="6" stopIfTrue="1" operator="equal">
      <formula>0</formula>
    </cfRule>
  </conditionalFormatting>
  <conditionalFormatting sqref="N36:Q42">
    <cfRule type="cellIs" dxfId="4" priority="5" stopIfTrue="1" operator="equal">
      <formula>0</formula>
    </cfRule>
  </conditionalFormatting>
  <conditionalFormatting sqref="J36:M42">
    <cfRule type="cellIs" dxfId="3" priority="4" stopIfTrue="1" operator="equal">
      <formula>0</formula>
    </cfRule>
  </conditionalFormatting>
  <conditionalFormatting sqref="F36:I38 F40:I41 F42:G42 I42">
    <cfRule type="cellIs" dxfId="2" priority="3" stopIfTrue="1" operator="equal">
      <formula>0</formula>
    </cfRule>
  </conditionalFormatting>
  <conditionalFormatting sqref="F39:H39">
    <cfRule type="cellIs" dxfId="1" priority="2" stopIfTrue="1" operator="equal">
      <formula>0</formula>
    </cfRule>
  </conditionalFormatting>
  <conditionalFormatting sqref="I39">
    <cfRule type="cellIs" dxfId="0" priority="1" stopIfTrue="1" operator="equal">
      <formula>0</formula>
    </cfRule>
  </conditionalFormatting>
  <printOptions horizontalCentered="1"/>
  <pageMargins left="0.3" right="0.3" top="0.4" bottom="0.6" header="0" footer="0.3"/>
  <pageSetup scale="67" orientation="landscape" r:id="rId1"/>
  <headerFooter alignWithMargins="0">
    <oddFooter>&amp;CPage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90"/>
  <sheetViews>
    <sheetView tabSelected="1" zoomScale="80" zoomScaleNormal="80" zoomScaleSheetLayoutView="80" zoomScalePageLayoutView="50" workbookViewId="0">
      <selection activeCell="M44" sqref="M44"/>
    </sheetView>
  </sheetViews>
  <sheetFormatPr defaultRowHeight="12.75" x14ac:dyDescent="0.2"/>
  <cols>
    <col min="1" max="1" width="5.28515625" style="80" customWidth="1"/>
    <col min="2" max="2" width="1" style="80" customWidth="1"/>
    <col min="3" max="3" width="2.7109375" style="37" customWidth="1"/>
    <col min="4" max="4" width="1.7109375" style="37" customWidth="1"/>
    <col min="5" max="11" width="23.28515625" style="37" customWidth="1"/>
    <col min="12" max="12" width="26.85546875" style="37" customWidth="1"/>
    <col min="13" max="13" width="38.140625" style="87" customWidth="1"/>
    <col min="14" max="14" width="3.7109375" style="87" customWidth="1"/>
    <col min="15" max="15" width="3.42578125" style="87" customWidth="1"/>
    <col min="16" max="16" width="10" style="87" customWidth="1"/>
    <col min="17" max="18" width="23.28515625" style="87" customWidth="1"/>
    <col min="19" max="19" width="20.5703125" style="87" bestFit="1" customWidth="1"/>
    <col min="20" max="20" width="16" style="87" customWidth="1"/>
    <col min="21" max="21" width="12.140625" style="87" customWidth="1"/>
    <col min="22" max="22" width="14.5703125" style="88" bestFit="1" customWidth="1"/>
    <col min="23" max="23" width="1.7109375" style="87" customWidth="1"/>
    <col min="24" max="24" width="2.7109375" style="87" customWidth="1"/>
    <col min="25" max="39" width="9.140625" style="87"/>
    <col min="40" max="16384" width="9.140625" style="37"/>
  </cols>
  <sheetData>
    <row r="2" spans="1:39" ht="20.25" x14ac:dyDescent="0.3">
      <c r="F2" s="38"/>
    </row>
    <row r="3" spans="1:39" ht="15.75" x14ac:dyDescent="0.25">
      <c r="P3" s="100" t="s">
        <v>328</v>
      </c>
    </row>
    <row r="4" spans="1:39" x14ac:dyDescent="0.2">
      <c r="P4" s="99"/>
    </row>
    <row r="5" spans="1:39" ht="15" x14ac:dyDescent="0.2">
      <c r="B5" s="39" t="s">
        <v>276</v>
      </c>
      <c r="D5" s="26"/>
      <c r="E5" s="26"/>
      <c r="F5" s="26"/>
      <c r="G5" s="26"/>
      <c r="H5" s="26"/>
      <c r="I5" s="26"/>
      <c r="J5" s="26"/>
      <c r="K5" s="26"/>
      <c r="L5" s="26"/>
      <c r="M5" s="50"/>
      <c r="N5" s="89"/>
      <c r="W5" s="50"/>
    </row>
    <row r="6" spans="1:39" ht="15" x14ac:dyDescent="0.2">
      <c r="B6" s="39" t="s">
        <v>57</v>
      </c>
      <c r="D6" s="26"/>
      <c r="E6" s="26"/>
      <c r="F6" s="26"/>
      <c r="G6" s="26"/>
      <c r="H6" s="26"/>
      <c r="I6" s="26"/>
      <c r="J6" s="26"/>
      <c r="K6" s="26"/>
      <c r="L6" s="26"/>
      <c r="M6" s="90"/>
      <c r="N6" s="89"/>
      <c r="Q6" s="89"/>
      <c r="W6" s="50"/>
    </row>
    <row r="7" spans="1:39" x14ac:dyDescent="0.2">
      <c r="D7" s="26"/>
      <c r="E7" s="26"/>
      <c r="F7" s="26"/>
      <c r="G7" s="26"/>
      <c r="H7" s="26"/>
      <c r="I7" s="26"/>
      <c r="J7" s="26"/>
      <c r="K7" s="26"/>
      <c r="L7" s="26"/>
      <c r="M7" s="90"/>
      <c r="N7" s="50"/>
      <c r="Q7" s="50"/>
      <c r="W7" s="50"/>
    </row>
    <row r="8" spans="1:39" ht="16.5" customHeight="1" x14ac:dyDescent="0.2">
      <c r="A8" s="95">
        <v>-1</v>
      </c>
      <c r="B8" s="95"/>
      <c r="C8" s="60" t="s">
        <v>199</v>
      </c>
      <c r="D8" s="60"/>
      <c r="E8" s="60"/>
      <c r="F8" s="60"/>
      <c r="G8" s="60"/>
      <c r="H8" s="60"/>
      <c r="I8" s="60"/>
      <c r="J8" s="60"/>
      <c r="K8" s="60"/>
      <c r="L8" s="60"/>
      <c r="M8" s="60"/>
      <c r="N8" s="20"/>
      <c r="O8" s="20"/>
      <c r="P8" s="20"/>
      <c r="Q8" s="20"/>
      <c r="R8" s="20"/>
      <c r="S8" s="20"/>
      <c r="T8" s="20"/>
      <c r="U8" s="20"/>
      <c r="V8" s="20"/>
      <c r="W8" s="20"/>
      <c r="X8" s="20"/>
      <c r="Y8" s="20"/>
      <c r="Z8" s="20"/>
      <c r="AA8" s="20"/>
      <c r="AB8" s="20"/>
      <c r="AC8" s="20"/>
      <c r="AD8" s="20"/>
      <c r="AE8" s="20"/>
      <c r="AF8" s="20"/>
      <c r="AG8" s="20"/>
      <c r="AH8" s="20"/>
      <c r="AI8" s="20"/>
      <c r="AJ8" s="20"/>
    </row>
    <row r="9" spans="1:39" ht="16.5" customHeight="1" x14ac:dyDescent="0.2">
      <c r="A9" s="95"/>
      <c r="B9" s="95"/>
      <c r="C9" s="60" t="s">
        <v>305</v>
      </c>
      <c r="D9" s="60"/>
      <c r="E9" s="60"/>
      <c r="F9" s="60"/>
      <c r="G9" s="60"/>
      <c r="H9" s="60"/>
      <c r="I9" s="60"/>
      <c r="J9" s="60"/>
      <c r="K9" s="60"/>
      <c r="L9" s="60"/>
      <c r="M9" s="60"/>
      <c r="N9" s="20"/>
      <c r="O9" s="20"/>
      <c r="P9" s="20"/>
      <c r="Q9" s="20"/>
      <c r="R9" s="20"/>
      <c r="S9" s="20"/>
      <c r="T9" s="20"/>
      <c r="U9" s="20"/>
      <c r="V9" s="20"/>
      <c r="W9" s="20"/>
      <c r="X9" s="20"/>
      <c r="Y9" s="20"/>
      <c r="Z9" s="20"/>
      <c r="AA9" s="20"/>
      <c r="AB9" s="20"/>
      <c r="AC9" s="20"/>
      <c r="AD9" s="20"/>
      <c r="AE9" s="20"/>
      <c r="AF9" s="20"/>
      <c r="AG9" s="20"/>
      <c r="AH9" s="20"/>
      <c r="AI9" s="20"/>
      <c r="AJ9" s="20"/>
    </row>
    <row r="10" spans="1:39" s="41" customFormat="1" ht="16.5" customHeight="1" x14ac:dyDescent="0.2">
      <c r="A10" s="95">
        <v>-2</v>
      </c>
      <c r="B10" s="95"/>
      <c r="C10" s="62" t="s">
        <v>324</v>
      </c>
      <c r="D10" s="81"/>
      <c r="E10" s="81"/>
      <c r="F10" s="81"/>
      <c r="G10" s="81"/>
      <c r="H10" s="81"/>
      <c r="I10" s="81"/>
      <c r="J10" s="81"/>
      <c r="K10" s="81"/>
      <c r="L10" s="81"/>
      <c r="M10" s="60"/>
      <c r="N10" s="91"/>
      <c r="O10" s="91"/>
      <c r="P10" s="91"/>
      <c r="Q10" s="91"/>
      <c r="R10" s="91"/>
      <c r="S10" s="91"/>
      <c r="T10" s="91"/>
      <c r="U10" s="91"/>
      <c r="V10" s="91"/>
      <c r="W10" s="91"/>
      <c r="X10" s="91"/>
      <c r="Y10" s="91"/>
      <c r="Z10" s="91"/>
      <c r="AA10" s="91"/>
      <c r="AB10" s="91"/>
      <c r="AC10" s="91"/>
      <c r="AD10" s="91"/>
      <c r="AE10" s="91"/>
      <c r="AF10" s="91"/>
      <c r="AG10" s="91"/>
      <c r="AH10" s="91"/>
      <c r="AI10" s="91"/>
      <c r="AJ10" s="61"/>
      <c r="AK10" s="81"/>
      <c r="AL10" s="81"/>
      <c r="AM10" s="81"/>
    </row>
    <row r="11" spans="1:39" s="41" customFormat="1" ht="16.5" customHeight="1" x14ac:dyDescent="0.2">
      <c r="A11" s="95"/>
      <c r="B11" s="95"/>
      <c r="C11" s="62" t="s">
        <v>323</v>
      </c>
      <c r="D11" s="81"/>
      <c r="E11" s="81"/>
      <c r="F11" s="81"/>
      <c r="G11" s="81"/>
      <c r="H11" s="81"/>
      <c r="I11" s="81"/>
      <c r="J11" s="81"/>
      <c r="K11" s="81"/>
      <c r="L11" s="81"/>
      <c r="M11" s="60"/>
      <c r="N11" s="91"/>
      <c r="O11" s="91"/>
      <c r="P11" s="91"/>
      <c r="Q11" s="91"/>
      <c r="R11" s="91"/>
      <c r="S11" s="91"/>
      <c r="T11" s="91"/>
      <c r="U11" s="91"/>
      <c r="V11" s="91"/>
      <c r="W11" s="91"/>
      <c r="X11" s="91"/>
      <c r="Y11" s="91"/>
      <c r="Z11" s="91"/>
      <c r="AA11" s="91"/>
      <c r="AB11" s="91"/>
      <c r="AC11" s="91"/>
      <c r="AD11" s="91"/>
      <c r="AE11" s="91"/>
      <c r="AF11" s="91"/>
      <c r="AG11" s="91"/>
      <c r="AH11" s="91"/>
      <c r="AI11" s="91"/>
      <c r="AJ11" s="61"/>
      <c r="AK11" s="81"/>
      <c r="AL11" s="81"/>
      <c r="AM11" s="81"/>
    </row>
    <row r="12" spans="1:39" ht="16.5" customHeight="1" x14ac:dyDescent="0.2">
      <c r="A12" s="95">
        <v>-3</v>
      </c>
      <c r="B12" s="95"/>
      <c r="C12" s="60" t="s">
        <v>320</v>
      </c>
      <c r="D12" s="60"/>
      <c r="E12" s="60"/>
      <c r="F12" s="60"/>
      <c r="G12" s="60"/>
      <c r="H12" s="60"/>
      <c r="I12" s="60"/>
      <c r="J12" s="60"/>
      <c r="K12" s="60"/>
      <c r="L12" s="60"/>
      <c r="M12" s="60"/>
      <c r="N12" s="40"/>
      <c r="O12" s="40"/>
      <c r="P12" s="40"/>
      <c r="Q12" s="40"/>
      <c r="R12" s="40"/>
      <c r="S12" s="40"/>
      <c r="T12" s="40"/>
      <c r="U12" s="40"/>
      <c r="V12" s="40"/>
      <c r="W12" s="40"/>
      <c r="X12" s="40"/>
      <c r="Y12" s="40"/>
      <c r="Z12" s="40"/>
      <c r="AA12" s="40"/>
      <c r="AB12" s="40"/>
      <c r="AC12" s="40"/>
      <c r="AD12" s="40"/>
      <c r="AE12" s="40"/>
      <c r="AF12" s="40"/>
      <c r="AG12" s="40"/>
      <c r="AH12" s="40"/>
      <c r="AI12" s="40"/>
      <c r="AJ12" s="40"/>
    </row>
    <row r="13" spans="1:39" ht="16.5" customHeight="1" x14ac:dyDescent="0.2">
      <c r="A13" s="95"/>
      <c r="B13" s="95"/>
      <c r="C13" s="60" t="s">
        <v>306</v>
      </c>
      <c r="D13" s="60"/>
      <c r="E13" s="60"/>
      <c r="F13" s="60"/>
      <c r="G13" s="60"/>
      <c r="H13" s="60"/>
      <c r="I13" s="60"/>
      <c r="J13" s="60"/>
      <c r="K13" s="60"/>
      <c r="L13" s="60"/>
      <c r="M13" s="60"/>
      <c r="N13" s="40"/>
      <c r="O13" s="40"/>
      <c r="P13" s="40"/>
      <c r="Q13" s="40"/>
      <c r="R13" s="40"/>
      <c r="S13" s="40"/>
      <c r="T13" s="40"/>
      <c r="U13" s="40"/>
      <c r="V13" s="40"/>
      <c r="W13" s="40"/>
      <c r="X13" s="40"/>
      <c r="Y13" s="40"/>
      <c r="Z13" s="40"/>
      <c r="AA13" s="40"/>
      <c r="AB13" s="40"/>
      <c r="AC13" s="40"/>
      <c r="AD13" s="40"/>
      <c r="AE13" s="40"/>
      <c r="AF13" s="40"/>
      <c r="AG13" s="40"/>
      <c r="AH13" s="40"/>
      <c r="AI13" s="40"/>
      <c r="AJ13" s="40"/>
    </row>
    <row r="14" spans="1:39" ht="16.5" customHeight="1" x14ac:dyDescent="0.2">
      <c r="A14" s="95">
        <v>-4</v>
      </c>
      <c r="B14" s="95"/>
      <c r="C14" s="60" t="s">
        <v>322</v>
      </c>
      <c r="D14" s="60"/>
      <c r="E14" s="60"/>
      <c r="F14" s="60"/>
      <c r="G14" s="60"/>
      <c r="H14" s="60"/>
      <c r="I14" s="60"/>
      <c r="J14" s="60"/>
      <c r="K14" s="60"/>
      <c r="L14" s="60"/>
      <c r="M14" s="60"/>
      <c r="N14" s="20"/>
      <c r="O14" s="20"/>
      <c r="P14" s="20"/>
      <c r="Q14" s="20"/>
      <c r="R14" s="20"/>
      <c r="S14" s="20"/>
      <c r="T14" s="20"/>
      <c r="U14" s="20"/>
      <c r="V14" s="20"/>
      <c r="W14" s="20"/>
      <c r="X14" s="20"/>
      <c r="Y14" s="20"/>
      <c r="Z14" s="20"/>
      <c r="AA14" s="20"/>
      <c r="AB14" s="20"/>
      <c r="AC14" s="20"/>
      <c r="AD14" s="20"/>
      <c r="AE14" s="20"/>
      <c r="AF14" s="20"/>
      <c r="AG14" s="20"/>
      <c r="AH14" s="20"/>
      <c r="AI14" s="20"/>
      <c r="AJ14" s="20"/>
    </row>
    <row r="15" spans="1:39" ht="16.5" customHeight="1" x14ac:dyDescent="0.2">
      <c r="A15" s="95">
        <v>-5</v>
      </c>
      <c r="B15" s="95"/>
      <c r="C15" s="60" t="s">
        <v>250</v>
      </c>
      <c r="D15" s="60"/>
      <c r="E15" s="60"/>
      <c r="F15" s="60"/>
      <c r="G15" s="60"/>
      <c r="H15" s="60"/>
      <c r="I15" s="60"/>
      <c r="J15" s="60"/>
      <c r="K15" s="60"/>
      <c r="L15" s="60"/>
      <c r="M15" s="60"/>
      <c r="N15" s="92"/>
      <c r="O15" s="92"/>
      <c r="P15" s="92"/>
      <c r="Q15" s="92"/>
      <c r="R15" s="92"/>
      <c r="S15" s="92"/>
      <c r="T15" s="92"/>
      <c r="U15" s="92"/>
      <c r="V15" s="92"/>
      <c r="W15" s="92"/>
      <c r="X15" s="92"/>
      <c r="Y15" s="92"/>
      <c r="Z15" s="92"/>
      <c r="AA15" s="92"/>
      <c r="AB15" s="92"/>
      <c r="AC15" s="92"/>
      <c r="AD15" s="92"/>
      <c r="AE15" s="92"/>
      <c r="AF15" s="92"/>
      <c r="AG15" s="92"/>
      <c r="AH15" s="92"/>
      <c r="AI15" s="92"/>
      <c r="AJ15" s="92"/>
    </row>
    <row r="16" spans="1:39" ht="16.5" customHeight="1" x14ac:dyDescent="0.2">
      <c r="A16" s="95">
        <v>-6</v>
      </c>
      <c r="B16" s="95"/>
      <c r="C16" s="60" t="s">
        <v>251</v>
      </c>
      <c r="D16" s="60"/>
      <c r="E16" s="60"/>
      <c r="F16" s="60"/>
      <c r="G16" s="60"/>
      <c r="H16" s="60"/>
      <c r="I16" s="60"/>
      <c r="J16" s="60"/>
      <c r="K16" s="60"/>
      <c r="L16" s="60"/>
      <c r="M16" s="60"/>
      <c r="N16" s="92"/>
      <c r="O16" s="92"/>
      <c r="P16" s="92"/>
      <c r="Q16" s="92"/>
      <c r="R16" s="92"/>
      <c r="S16" s="92"/>
      <c r="T16" s="92"/>
      <c r="U16" s="92"/>
      <c r="V16" s="92"/>
      <c r="W16" s="92"/>
      <c r="X16" s="92"/>
      <c r="Y16" s="92"/>
      <c r="Z16" s="92"/>
      <c r="AA16" s="92"/>
      <c r="AB16" s="92"/>
      <c r="AC16" s="92"/>
      <c r="AD16" s="92"/>
      <c r="AE16" s="92"/>
      <c r="AF16" s="92"/>
      <c r="AG16" s="92"/>
      <c r="AH16" s="92"/>
      <c r="AI16" s="92"/>
      <c r="AJ16" s="92"/>
    </row>
    <row r="17" spans="1:47" ht="16.5" customHeight="1" x14ac:dyDescent="0.2">
      <c r="A17" s="95">
        <v>-7</v>
      </c>
      <c r="B17" s="95"/>
      <c r="C17" s="60" t="s">
        <v>325</v>
      </c>
      <c r="D17" s="60"/>
      <c r="E17" s="60"/>
      <c r="F17" s="60"/>
      <c r="G17" s="60"/>
      <c r="H17" s="60"/>
      <c r="I17" s="60"/>
      <c r="J17" s="60"/>
      <c r="K17" s="60"/>
      <c r="L17" s="60"/>
      <c r="M17" s="60"/>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47" ht="16.5" customHeight="1" x14ac:dyDescent="0.2">
      <c r="A18" s="95"/>
      <c r="B18" s="95"/>
      <c r="C18" s="60" t="s">
        <v>326</v>
      </c>
      <c r="D18" s="60"/>
      <c r="E18" s="60"/>
      <c r="F18" s="60"/>
      <c r="G18" s="60"/>
      <c r="H18" s="60"/>
      <c r="I18" s="60"/>
      <c r="J18" s="60"/>
      <c r="K18" s="60"/>
      <c r="L18" s="60"/>
      <c r="M18" s="60"/>
      <c r="N18" s="92"/>
      <c r="O18" s="92"/>
      <c r="P18" s="92"/>
      <c r="Q18" s="92"/>
      <c r="R18" s="92"/>
      <c r="S18" s="92"/>
      <c r="T18" s="92"/>
      <c r="U18" s="92"/>
      <c r="V18" s="92"/>
      <c r="W18" s="92"/>
      <c r="X18" s="92"/>
      <c r="Y18" s="92"/>
      <c r="Z18" s="92"/>
      <c r="AA18" s="92"/>
      <c r="AB18" s="92"/>
      <c r="AC18" s="92"/>
      <c r="AD18" s="92"/>
      <c r="AE18" s="92"/>
      <c r="AF18" s="92"/>
      <c r="AG18" s="92"/>
      <c r="AH18" s="92"/>
      <c r="AI18" s="92"/>
      <c r="AJ18" s="92"/>
    </row>
    <row r="19" spans="1:47" ht="16.5" customHeight="1" x14ac:dyDescent="0.2">
      <c r="A19" s="95">
        <v>-8</v>
      </c>
      <c r="B19" s="95"/>
      <c r="C19" s="60" t="s">
        <v>307</v>
      </c>
      <c r="D19" s="60"/>
      <c r="E19" s="60"/>
      <c r="F19" s="60"/>
      <c r="G19" s="60"/>
      <c r="H19" s="60"/>
      <c r="I19" s="60"/>
      <c r="J19" s="60"/>
      <c r="K19" s="60"/>
      <c r="L19" s="60"/>
      <c r="M19" s="60"/>
      <c r="N19" s="20"/>
      <c r="O19" s="20"/>
      <c r="P19" s="20"/>
      <c r="Q19" s="20"/>
      <c r="R19" s="20"/>
      <c r="S19" s="20"/>
      <c r="T19" s="20"/>
      <c r="U19" s="20"/>
      <c r="V19" s="20"/>
      <c r="W19" s="20"/>
      <c r="X19" s="20"/>
      <c r="Y19" s="20"/>
      <c r="Z19" s="20"/>
      <c r="AA19" s="20"/>
      <c r="AB19" s="20"/>
      <c r="AC19" s="20"/>
      <c r="AD19" s="20"/>
      <c r="AE19" s="20"/>
      <c r="AF19" s="20"/>
      <c r="AG19" s="20"/>
      <c r="AH19" s="20"/>
      <c r="AI19" s="20"/>
      <c r="AJ19" s="20"/>
    </row>
    <row r="20" spans="1:47" ht="16.5" customHeight="1" x14ac:dyDescent="0.2">
      <c r="A20" s="95"/>
      <c r="B20" s="95"/>
      <c r="C20" s="60" t="s">
        <v>308</v>
      </c>
      <c r="D20" s="60"/>
      <c r="E20" s="60"/>
      <c r="F20" s="60"/>
      <c r="G20" s="60"/>
      <c r="H20" s="60"/>
      <c r="I20" s="60"/>
      <c r="J20" s="60"/>
      <c r="K20" s="60"/>
      <c r="L20" s="60"/>
      <c r="M20" s="60"/>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47" ht="16.5" customHeight="1" x14ac:dyDescent="0.2">
      <c r="A21" s="95">
        <v>-9</v>
      </c>
      <c r="B21" s="95"/>
      <c r="C21" s="60" t="s">
        <v>163</v>
      </c>
      <c r="D21" s="60"/>
      <c r="E21" s="60"/>
      <c r="F21" s="60"/>
      <c r="G21" s="60"/>
      <c r="H21" s="60"/>
      <c r="I21" s="60"/>
      <c r="J21" s="60"/>
      <c r="K21" s="60"/>
      <c r="L21" s="60"/>
      <c r="M21" s="60"/>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47" ht="16.5" customHeight="1" x14ac:dyDescent="0.2">
      <c r="A22" s="95">
        <v>-10</v>
      </c>
      <c r="B22" s="95"/>
      <c r="C22" s="76" t="s">
        <v>301</v>
      </c>
      <c r="D22" s="76"/>
      <c r="E22" s="76"/>
      <c r="F22" s="76"/>
      <c r="G22" s="76"/>
      <c r="H22" s="76"/>
      <c r="I22" s="76"/>
      <c r="J22" s="76"/>
      <c r="K22" s="76"/>
      <c r="L22" s="76"/>
      <c r="M22" s="76"/>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47" ht="16.5" customHeight="1" x14ac:dyDescent="0.2">
      <c r="A23" s="95">
        <v>-11</v>
      </c>
      <c r="B23" s="95"/>
      <c r="C23" s="60" t="s">
        <v>309</v>
      </c>
      <c r="D23" s="60"/>
      <c r="E23" s="60"/>
      <c r="F23" s="60"/>
      <c r="G23" s="60"/>
      <c r="H23" s="60"/>
      <c r="I23" s="60"/>
      <c r="J23" s="60"/>
      <c r="K23" s="60"/>
      <c r="L23" s="60"/>
      <c r="M23" s="60"/>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47" ht="16.5" customHeight="1" x14ac:dyDescent="0.2">
      <c r="A24" s="95">
        <v>-12</v>
      </c>
      <c r="B24" s="95"/>
      <c r="C24" s="60" t="s">
        <v>310</v>
      </c>
      <c r="D24" s="60"/>
      <c r="E24" s="60"/>
      <c r="F24" s="60"/>
      <c r="G24" s="60"/>
      <c r="H24" s="60"/>
      <c r="I24" s="60"/>
      <c r="J24" s="60"/>
      <c r="K24" s="60"/>
      <c r="L24" s="60"/>
      <c r="M24" s="60"/>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47" ht="16.5" customHeight="1" x14ac:dyDescent="0.2">
      <c r="A25" s="95">
        <v>-13</v>
      </c>
      <c r="B25" s="95"/>
      <c r="C25" s="60" t="s">
        <v>165</v>
      </c>
      <c r="D25" s="60"/>
      <c r="E25" s="60"/>
      <c r="F25" s="60"/>
      <c r="G25" s="60"/>
      <c r="H25" s="60"/>
      <c r="I25" s="60"/>
      <c r="J25" s="60"/>
      <c r="K25" s="60"/>
      <c r="L25" s="60"/>
      <c r="M25" s="60"/>
      <c r="N25" s="42"/>
      <c r="O25" s="42"/>
      <c r="P25" s="42"/>
      <c r="Q25" s="42"/>
      <c r="R25" s="42"/>
      <c r="S25" s="42"/>
      <c r="T25" s="42"/>
      <c r="U25" s="42"/>
      <c r="V25" s="42"/>
      <c r="W25" s="42"/>
      <c r="X25" s="42"/>
      <c r="Y25" s="42"/>
      <c r="Z25" s="42"/>
      <c r="AA25" s="42"/>
      <c r="AB25" s="42"/>
      <c r="AC25" s="42"/>
      <c r="AD25" s="42"/>
      <c r="AE25" s="42"/>
      <c r="AF25" s="42"/>
      <c r="AG25" s="42"/>
      <c r="AH25" s="42"/>
      <c r="AI25" s="42"/>
      <c r="AJ25" s="42"/>
    </row>
    <row r="26" spans="1:47" ht="16.5" customHeight="1" x14ac:dyDescent="0.2">
      <c r="A26" s="95">
        <v>-14</v>
      </c>
      <c r="B26" s="95"/>
      <c r="C26" s="60" t="s">
        <v>256</v>
      </c>
      <c r="D26" s="60"/>
      <c r="E26" s="60"/>
      <c r="F26" s="60"/>
      <c r="G26" s="60"/>
      <c r="H26" s="60"/>
      <c r="I26" s="60"/>
      <c r="J26" s="60"/>
      <c r="K26" s="60"/>
      <c r="L26" s="60"/>
      <c r="M26" s="60"/>
      <c r="N26" s="93"/>
      <c r="O26" s="19"/>
      <c r="P26" s="19"/>
      <c r="Q26" s="19"/>
      <c r="R26" s="19"/>
      <c r="S26" s="19"/>
      <c r="T26" s="19"/>
      <c r="U26" s="19"/>
      <c r="V26" s="19"/>
      <c r="W26" s="19"/>
      <c r="X26" s="19"/>
      <c r="Y26" s="93"/>
      <c r="Z26" s="19"/>
      <c r="AA26" s="19"/>
      <c r="AB26" s="19"/>
      <c r="AC26" s="19"/>
      <c r="AD26" s="19"/>
      <c r="AE26" s="19"/>
      <c r="AF26" s="19"/>
      <c r="AG26" s="19"/>
      <c r="AH26" s="19"/>
      <c r="AI26" s="19"/>
      <c r="AJ26" s="93"/>
    </row>
    <row r="27" spans="1:47" ht="16.5" customHeight="1" x14ac:dyDescent="0.2">
      <c r="A27" s="95">
        <v>-15</v>
      </c>
      <c r="B27" s="95"/>
      <c r="C27" s="60" t="s">
        <v>58</v>
      </c>
      <c r="D27" s="60"/>
      <c r="E27" s="60"/>
      <c r="F27" s="60"/>
      <c r="G27" s="60"/>
      <c r="H27" s="60"/>
      <c r="I27" s="60"/>
      <c r="J27" s="60"/>
      <c r="K27" s="60"/>
      <c r="L27" s="60"/>
      <c r="M27" s="60"/>
      <c r="N27" s="93"/>
      <c r="O27" s="19"/>
      <c r="P27" s="19"/>
      <c r="Q27" s="19"/>
      <c r="R27" s="19"/>
      <c r="S27" s="19"/>
      <c r="T27" s="19"/>
      <c r="U27" s="19"/>
      <c r="V27" s="19"/>
      <c r="W27" s="19"/>
      <c r="X27" s="19"/>
      <c r="Y27" s="93"/>
      <c r="Z27" s="19"/>
      <c r="AA27" s="19"/>
      <c r="AB27" s="19"/>
      <c r="AC27" s="19"/>
      <c r="AD27" s="19"/>
      <c r="AE27" s="19"/>
      <c r="AF27" s="19"/>
      <c r="AG27" s="19"/>
      <c r="AH27" s="19"/>
      <c r="AI27" s="19"/>
      <c r="AJ27" s="93"/>
    </row>
    <row r="28" spans="1:47" ht="16.5" customHeight="1" x14ac:dyDescent="0.2">
      <c r="A28" s="96"/>
      <c r="B28" s="96"/>
      <c r="C28" s="60" t="s">
        <v>140</v>
      </c>
      <c r="D28" s="60"/>
      <c r="E28" s="60"/>
      <c r="F28" s="76"/>
      <c r="G28" s="60"/>
      <c r="H28" s="60"/>
      <c r="I28" s="60"/>
      <c r="J28" s="60"/>
      <c r="K28" s="60"/>
      <c r="L28" s="60"/>
      <c r="M28" s="60"/>
      <c r="N28" s="93"/>
      <c r="O28" s="20"/>
      <c r="P28" s="20"/>
      <c r="Q28" s="20"/>
      <c r="R28" s="20"/>
      <c r="S28" s="20"/>
      <c r="T28" s="20"/>
      <c r="U28" s="20"/>
      <c r="V28" s="20"/>
      <c r="W28" s="20"/>
      <c r="X28" s="20"/>
      <c r="Y28" s="93"/>
      <c r="Z28" s="20"/>
      <c r="AA28" s="20"/>
      <c r="AB28" s="20"/>
      <c r="AC28" s="20"/>
      <c r="AD28" s="20"/>
      <c r="AE28" s="20"/>
      <c r="AF28" s="20"/>
      <c r="AG28" s="20"/>
      <c r="AH28" s="20"/>
      <c r="AI28" s="20"/>
      <c r="AJ28" s="93"/>
      <c r="AK28" s="81"/>
      <c r="AL28" s="81"/>
      <c r="AM28" s="81"/>
      <c r="AN28" s="41"/>
      <c r="AO28" s="41"/>
      <c r="AP28" s="41"/>
      <c r="AQ28" s="41"/>
      <c r="AR28" s="41"/>
      <c r="AS28" s="41"/>
      <c r="AT28" s="41"/>
      <c r="AU28" s="41"/>
    </row>
    <row r="29" spans="1:47" ht="16.5" customHeight="1" x14ac:dyDescent="0.2">
      <c r="A29" s="95">
        <v>-16</v>
      </c>
      <c r="B29" s="95"/>
      <c r="C29" s="82" t="s">
        <v>330</v>
      </c>
      <c r="D29" s="82"/>
      <c r="E29" s="82"/>
      <c r="F29" s="82"/>
      <c r="G29" s="82"/>
      <c r="H29" s="82"/>
      <c r="I29" s="82"/>
      <c r="J29" s="82"/>
      <c r="K29" s="82"/>
      <c r="L29" s="82"/>
      <c r="M29" s="82"/>
      <c r="N29" s="93"/>
      <c r="O29" s="20"/>
      <c r="P29" s="20"/>
      <c r="Q29" s="20"/>
      <c r="R29" s="20"/>
      <c r="S29" s="20"/>
      <c r="T29" s="20"/>
      <c r="U29" s="20"/>
      <c r="V29" s="20"/>
      <c r="W29" s="20"/>
      <c r="X29" s="20"/>
      <c r="Y29" s="93"/>
      <c r="Z29" s="20"/>
      <c r="AA29" s="20"/>
      <c r="AB29" s="20"/>
      <c r="AC29" s="20"/>
      <c r="AD29" s="20"/>
      <c r="AE29" s="20"/>
      <c r="AF29" s="20"/>
      <c r="AG29" s="20"/>
      <c r="AH29" s="20"/>
      <c r="AI29" s="20"/>
      <c r="AJ29" s="93"/>
      <c r="AK29" s="81"/>
      <c r="AL29" s="81"/>
      <c r="AM29" s="81"/>
      <c r="AN29" s="41"/>
      <c r="AO29" s="41"/>
      <c r="AP29" s="41"/>
      <c r="AQ29" s="41"/>
      <c r="AR29" s="41"/>
      <c r="AS29" s="41"/>
      <c r="AT29" s="41"/>
      <c r="AU29" s="41"/>
    </row>
    <row r="30" spans="1:47" ht="16.5" customHeight="1" x14ac:dyDescent="0.2">
      <c r="A30" s="95">
        <v>-17</v>
      </c>
      <c r="B30" s="95"/>
      <c r="C30" s="82" t="s">
        <v>311</v>
      </c>
      <c r="D30" s="82"/>
      <c r="E30" s="82"/>
      <c r="F30" s="82"/>
      <c r="G30" s="82"/>
      <c r="H30" s="82"/>
      <c r="I30" s="82"/>
      <c r="J30" s="82"/>
      <c r="K30" s="82"/>
      <c r="L30" s="82"/>
      <c r="M30" s="82"/>
      <c r="N30" s="93"/>
      <c r="O30" s="20"/>
      <c r="P30" s="20"/>
      <c r="Q30" s="20"/>
      <c r="R30" s="20"/>
      <c r="S30" s="20"/>
      <c r="T30" s="20"/>
      <c r="U30" s="20"/>
      <c r="V30" s="20"/>
      <c r="W30" s="20"/>
      <c r="X30" s="20"/>
      <c r="Y30" s="93"/>
      <c r="Z30" s="20"/>
      <c r="AA30" s="20"/>
      <c r="AB30" s="20"/>
      <c r="AC30" s="20"/>
      <c r="AD30" s="20"/>
      <c r="AE30" s="20"/>
      <c r="AF30" s="20"/>
      <c r="AG30" s="20"/>
      <c r="AH30" s="20"/>
      <c r="AI30" s="20"/>
      <c r="AJ30" s="93"/>
      <c r="AK30" s="81"/>
      <c r="AL30" s="81"/>
      <c r="AM30" s="81"/>
      <c r="AN30" s="41"/>
      <c r="AO30" s="41"/>
      <c r="AP30" s="41"/>
      <c r="AQ30" s="41"/>
      <c r="AR30" s="41"/>
      <c r="AS30" s="41"/>
      <c r="AT30" s="41"/>
      <c r="AU30" s="41"/>
    </row>
    <row r="31" spans="1:47" ht="16.5" customHeight="1" x14ac:dyDescent="0.2">
      <c r="A31" s="95">
        <v>-18</v>
      </c>
      <c r="B31" s="95"/>
      <c r="C31" s="60" t="s">
        <v>302</v>
      </c>
      <c r="D31" s="60"/>
      <c r="E31" s="60"/>
      <c r="F31" s="60"/>
      <c r="G31" s="60"/>
      <c r="H31" s="60"/>
      <c r="I31" s="60"/>
      <c r="J31" s="60"/>
      <c r="K31" s="60"/>
      <c r="L31" s="60"/>
      <c r="M31" s="60"/>
      <c r="N31" s="93"/>
      <c r="O31" s="20"/>
      <c r="P31" s="20"/>
      <c r="Q31" s="20"/>
      <c r="R31" s="20"/>
      <c r="S31" s="20"/>
      <c r="T31" s="20"/>
      <c r="U31" s="20"/>
      <c r="V31" s="20"/>
      <c r="W31" s="20"/>
      <c r="X31" s="20"/>
      <c r="Y31" s="93"/>
      <c r="Z31" s="20"/>
      <c r="AA31" s="20"/>
      <c r="AB31" s="20"/>
      <c r="AC31" s="20"/>
      <c r="AD31" s="20"/>
      <c r="AE31" s="20"/>
      <c r="AF31" s="20"/>
      <c r="AG31" s="20"/>
      <c r="AH31" s="20"/>
      <c r="AI31" s="20"/>
      <c r="AJ31" s="93"/>
      <c r="AK31" s="20"/>
      <c r="AL31" s="20"/>
      <c r="AM31" s="81"/>
      <c r="AN31" s="41"/>
      <c r="AO31" s="41"/>
      <c r="AP31" s="41"/>
      <c r="AQ31" s="41"/>
      <c r="AR31" s="41"/>
      <c r="AS31" s="41"/>
      <c r="AT31" s="41"/>
      <c r="AU31" s="41"/>
    </row>
    <row r="32" spans="1:47" ht="16.5" customHeight="1" x14ac:dyDescent="0.2">
      <c r="A32" s="95"/>
      <c r="B32" s="95"/>
      <c r="C32" s="60" t="s">
        <v>303</v>
      </c>
      <c r="D32" s="60"/>
      <c r="E32" s="60"/>
      <c r="F32" s="60"/>
      <c r="G32" s="60"/>
      <c r="H32" s="60"/>
      <c r="I32" s="60"/>
      <c r="J32" s="60"/>
      <c r="K32" s="60"/>
      <c r="L32" s="60"/>
      <c r="M32" s="60"/>
      <c r="N32" s="93"/>
      <c r="O32" s="20"/>
      <c r="P32" s="20"/>
      <c r="Q32" s="20"/>
      <c r="R32" s="20"/>
      <c r="S32" s="20"/>
      <c r="T32" s="20"/>
      <c r="U32" s="20"/>
      <c r="V32" s="20"/>
      <c r="W32" s="20"/>
      <c r="X32" s="20"/>
      <c r="Y32" s="93"/>
      <c r="Z32" s="20"/>
      <c r="AA32" s="20"/>
      <c r="AB32" s="20"/>
      <c r="AC32" s="20"/>
      <c r="AD32" s="20"/>
      <c r="AE32" s="20"/>
      <c r="AF32" s="20"/>
      <c r="AG32" s="20"/>
      <c r="AH32" s="20"/>
      <c r="AI32" s="20"/>
      <c r="AJ32" s="93"/>
      <c r="AK32" s="20"/>
      <c r="AL32" s="20"/>
      <c r="AM32" s="81"/>
      <c r="AN32" s="41"/>
      <c r="AO32" s="41"/>
      <c r="AP32" s="41"/>
      <c r="AQ32" s="41"/>
      <c r="AR32" s="41"/>
      <c r="AS32" s="41"/>
      <c r="AT32" s="41"/>
      <c r="AU32" s="41"/>
    </row>
    <row r="33" spans="1:47" ht="16.5" customHeight="1" x14ac:dyDescent="0.2">
      <c r="A33" s="95">
        <v>-19</v>
      </c>
      <c r="B33" s="95"/>
      <c r="C33" s="60" t="s">
        <v>151</v>
      </c>
      <c r="D33" s="83"/>
      <c r="E33" s="83"/>
      <c r="F33" s="83"/>
      <c r="G33" s="83"/>
      <c r="H33" s="60"/>
      <c r="I33" s="60"/>
      <c r="J33" s="60"/>
      <c r="K33" s="60"/>
      <c r="L33" s="60"/>
      <c r="M33" s="60"/>
      <c r="N33" s="93"/>
      <c r="O33" s="20"/>
      <c r="P33" s="20"/>
      <c r="Q33" s="20"/>
      <c r="R33" s="20"/>
      <c r="S33" s="20"/>
      <c r="T33" s="20"/>
      <c r="U33" s="20"/>
      <c r="V33" s="20"/>
      <c r="W33" s="20"/>
      <c r="X33" s="20"/>
      <c r="Y33" s="93"/>
      <c r="Z33" s="20"/>
      <c r="AA33" s="20"/>
      <c r="AB33" s="20"/>
      <c r="AC33" s="20"/>
      <c r="AD33" s="20"/>
      <c r="AE33" s="20"/>
      <c r="AF33" s="20"/>
      <c r="AG33" s="20"/>
      <c r="AH33" s="20"/>
      <c r="AI33" s="20"/>
      <c r="AJ33" s="93"/>
      <c r="AK33" s="20"/>
      <c r="AL33" s="20"/>
      <c r="AM33" s="81"/>
      <c r="AN33" s="41"/>
      <c r="AO33" s="41"/>
      <c r="AP33" s="41"/>
      <c r="AQ33" s="41"/>
      <c r="AR33" s="41"/>
      <c r="AS33" s="41"/>
      <c r="AT33" s="41"/>
      <c r="AU33" s="41"/>
    </row>
    <row r="34" spans="1:47" ht="16.5" customHeight="1" x14ac:dyDescent="0.2">
      <c r="A34" s="97"/>
      <c r="B34" s="97"/>
      <c r="C34" s="60" t="s">
        <v>152</v>
      </c>
      <c r="D34" s="83"/>
      <c r="E34" s="83"/>
      <c r="F34" s="83"/>
      <c r="G34" s="83"/>
      <c r="H34" s="60"/>
      <c r="I34" s="60"/>
      <c r="J34" s="60"/>
      <c r="K34" s="60"/>
      <c r="L34" s="60"/>
      <c r="M34" s="60"/>
      <c r="N34" s="93"/>
      <c r="O34" s="20"/>
      <c r="P34" s="20"/>
      <c r="Q34" s="20"/>
      <c r="R34" s="20"/>
      <c r="S34" s="20"/>
      <c r="T34" s="20"/>
      <c r="U34" s="20"/>
      <c r="V34" s="20"/>
      <c r="W34" s="20"/>
      <c r="X34" s="20"/>
      <c r="Y34" s="93"/>
      <c r="Z34" s="20"/>
      <c r="AA34" s="20"/>
      <c r="AB34" s="20"/>
      <c r="AC34" s="20"/>
      <c r="AD34" s="20"/>
      <c r="AE34" s="20"/>
      <c r="AF34" s="20"/>
      <c r="AG34" s="20"/>
      <c r="AH34" s="20"/>
      <c r="AI34" s="20"/>
      <c r="AJ34" s="93"/>
      <c r="AK34" s="20"/>
      <c r="AL34" s="20"/>
      <c r="AM34" s="81"/>
      <c r="AN34" s="41"/>
      <c r="AO34" s="41"/>
      <c r="AP34" s="41"/>
      <c r="AQ34" s="41"/>
      <c r="AR34" s="41"/>
      <c r="AS34" s="41"/>
      <c r="AT34" s="41"/>
      <c r="AU34" s="41"/>
    </row>
    <row r="35" spans="1:47" ht="16.5" customHeight="1" x14ac:dyDescent="0.2">
      <c r="A35" s="95">
        <v>-20</v>
      </c>
      <c r="B35" s="95"/>
      <c r="C35" s="60" t="s">
        <v>312</v>
      </c>
      <c r="D35" s="83"/>
      <c r="E35" s="83"/>
      <c r="F35" s="83"/>
      <c r="G35" s="83"/>
      <c r="H35" s="60"/>
      <c r="I35" s="60"/>
      <c r="J35" s="60"/>
      <c r="K35" s="60"/>
      <c r="L35" s="60"/>
      <c r="M35" s="60"/>
      <c r="N35" s="93"/>
      <c r="O35" s="20"/>
      <c r="P35" s="20"/>
      <c r="Q35" s="20"/>
      <c r="R35" s="20"/>
      <c r="S35" s="20"/>
      <c r="T35" s="20"/>
      <c r="U35" s="20"/>
      <c r="V35" s="20"/>
      <c r="W35" s="20"/>
      <c r="X35" s="20"/>
      <c r="Y35" s="93"/>
      <c r="Z35" s="20"/>
      <c r="AA35" s="20"/>
      <c r="AB35" s="20"/>
      <c r="AC35" s="20"/>
      <c r="AD35" s="20"/>
      <c r="AE35" s="20"/>
      <c r="AF35" s="20"/>
      <c r="AG35" s="20"/>
      <c r="AH35" s="20"/>
      <c r="AI35" s="20"/>
      <c r="AJ35" s="81"/>
      <c r="AK35" s="81"/>
      <c r="AL35" s="81"/>
      <c r="AM35" s="81"/>
      <c r="AN35" s="41"/>
      <c r="AO35" s="41"/>
      <c r="AP35" s="41"/>
      <c r="AQ35" s="41"/>
      <c r="AR35" s="41"/>
      <c r="AS35" s="41"/>
      <c r="AT35" s="41"/>
      <c r="AU35" s="41"/>
    </row>
    <row r="36" spans="1:47" ht="16.5" customHeight="1" x14ac:dyDescent="0.2">
      <c r="A36" s="95">
        <v>-21</v>
      </c>
      <c r="B36" s="95"/>
      <c r="C36" s="60" t="s">
        <v>120</v>
      </c>
      <c r="D36" s="83"/>
      <c r="E36" s="83"/>
      <c r="F36" s="83"/>
      <c r="G36" s="83"/>
      <c r="H36" s="60"/>
      <c r="I36" s="60"/>
      <c r="J36" s="60"/>
      <c r="K36" s="60"/>
      <c r="L36" s="60"/>
      <c r="M36" s="60"/>
      <c r="N36" s="93"/>
      <c r="O36" s="81"/>
      <c r="P36" s="81"/>
      <c r="Q36" s="81"/>
      <c r="R36" s="81"/>
      <c r="S36" s="81"/>
      <c r="T36" s="81"/>
      <c r="U36" s="81"/>
      <c r="V36" s="94"/>
      <c r="W36" s="81"/>
      <c r="X36" s="81"/>
      <c r="Y36" s="81"/>
      <c r="Z36" s="81"/>
      <c r="AA36" s="81"/>
      <c r="AB36" s="81"/>
      <c r="AC36" s="81"/>
      <c r="AD36" s="81"/>
      <c r="AE36" s="81"/>
      <c r="AF36" s="81"/>
      <c r="AG36" s="81"/>
      <c r="AH36" s="81"/>
      <c r="AI36" s="81"/>
      <c r="AJ36" s="81"/>
      <c r="AK36" s="81"/>
      <c r="AL36" s="81"/>
      <c r="AM36" s="81"/>
      <c r="AN36" s="41"/>
      <c r="AO36" s="41"/>
      <c r="AP36" s="41"/>
      <c r="AQ36" s="41"/>
      <c r="AR36" s="41"/>
      <c r="AS36" s="41"/>
      <c r="AT36" s="41"/>
      <c r="AU36" s="41"/>
    </row>
    <row r="37" spans="1:47" s="41" customFormat="1" ht="16.5" customHeight="1" x14ac:dyDescent="0.2">
      <c r="A37" s="95">
        <v>-22</v>
      </c>
      <c r="B37" s="95"/>
      <c r="C37" s="60" t="s">
        <v>174</v>
      </c>
      <c r="D37" s="60"/>
      <c r="E37" s="60"/>
      <c r="F37" s="60"/>
      <c r="G37" s="60"/>
      <c r="H37" s="60"/>
      <c r="I37" s="60"/>
      <c r="J37" s="60"/>
      <c r="K37" s="60"/>
      <c r="L37" s="60"/>
      <c r="M37" s="60"/>
      <c r="N37" s="81"/>
      <c r="O37" s="81"/>
      <c r="P37" s="81"/>
      <c r="Q37" s="81"/>
      <c r="R37" s="81"/>
      <c r="S37" s="81"/>
      <c r="T37" s="81"/>
      <c r="U37" s="81"/>
      <c r="V37" s="94"/>
      <c r="W37" s="81"/>
      <c r="X37" s="81"/>
      <c r="Y37" s="81"/>
      <c r="Z37" s="81"/>
      <c r="AA37" s="81"/>
      <c r="AB37" s="81"/>
      <c r="AC37" s="81"/>
      <c r="AD37" s="81"/>
      <c r="AE37" s="81"/>
      <c r="AF37" s="81"/>
      <c r="AG37" s="81"/>
      <c r="AH37" s="81"/>
      <c r="AI37" s="81"/>
      <c r="AJ37" s="81"/>
      <c r="AK37" s="81"/>
      <c r="AL37" s="81"/>
      <c r="AM37" s="81"/>
    </row>
    <row r="38" spans="1:47" ht="16.5" customHeight="1" x14ac:dyDescent="0.2">
      <c r="A38" s="95">
        <v>-23</v>
      </c>
      <c r="B38" s="95"/>
      <c r="C38" s="83" t="s">
        <v>252</v>
      </c>
      <c r="D38" s="84"/>
      <c r="E38" s="84"/>
      <c r="F38" s="84"/>
      <c r="G38" s="84"/>
      <c r="H38" s="86"/>
      <c r="I38" s="86"/>
      <c r="J38" s="86"/>
      <c r="K38" s="86"/>
      <c r="L38" s="86"/>
      <c r="M38" s="86"/>
      <c r="N38" s="81"/>
      <c r="O38" s="81"/>
      <c r="P38" s="81"/>
      <c r="Q38" s="81"/>
      <c r="R38" s="81"/>
      <c r="S38" s="81"/>
      <c r="T38" s="81"/>
      <c r="U38" s="81"/>
      <c r="V38" s="94"/>
      <c r="W38" s="81"/>
      <c r="X38" s="81"/>
      <c r="Y38" s="81"/>
      <c r="Z38" s="81"/>
      <c r="AA38" s="81"/>
      <c r="AB38" s="81"/>
      <c r="AC38" s="81"/>
      <c r="AD38" s="81"/>
      <c r="AE38" s="81"/>
      <c r="AF38" s="81"/>
      <c r="AG38" s="81"/>
      <c r="AH38" s="81"/>
      <c r="AI38" s="81"/>
      <c r="AJ38" s="81"/>
      <c r="AK38" s="81"/>
      <c r="AL38" s="81"/>
      <c r="AM38" s="81"/>
      <c r="AN38" s="41"/>
      <c r="AO38" s="41"/>
      <c r="AP38" s="41"/>
      <c r="AQ38" s="41"/>
      <c r="AR38" s="41"/>
      <c r="AS38" s="41"/>
      <c r="AT38" s="41"/>
      <c r="AU38" s="41"/>
    </row>
    <row r="39" spans="1:47" ht="16.5" customHeight="1" x14ac:dyDescent="0.2">
      <c r="A39" s="95"/>
      <c r="B39" s="95"/>
      <c r="C39" s="83" t="s">
        <v>272</v>
      </c>
      <c r="D39" s="84"/>
      <c r="E39" s="84"/>
      <c r="F39" s="84"/>
      <c r="G39" s="84"/>
      <c r="H39" s="86"/>
      <c r="I39" s="86"/>
      <c r="J39" s="86"/>
      <c r="K39" s="86"/>
      <c r="L39" s="86"/>
      <c r="M39" s="86"/>
      <c r="N39" s="81"/>
      <c r="O39" s="81"/>
      <c r="P39" s="81"/>
      <c r="Q39" s="81"/>
      <c r="R39" s="81"/>
      <c r="S39" s="81"/>
      <c r="T39" s="81"/>
      <c r="U39" s="81"/>
      <c r="V39" s="94"/>
      <c r="W39" s="81"/>
      <c r="X39" s="81"/>
      <c r="Y39" s="81"/>
      <c r="Z39" s="81"/>
      <c r="AA39" s="81"/>
      <c r="AB39" s="81"/>
      <c r="AC39" s="81"/>
      <c r="AD39" s="81"/>
      <c r="AE39" s="81"/>
      <c r="AF39" s="81"/>
      <c r="AG39" s="81"/>
      <c r="AH39" s="81"/>
      <c r="AI39" s="81"/>
      <c r="AJ39" s="81"/>
      <c r="AK39" s="81"/>
      <c r="AL39" s="81"/>
      <c r="AM39" s="81"/>
      <c r="AN39" s="41"/>
      <c r="AO39" s="41"/>
      <c r="AP39" s="41"/>
      <c r="AQ39" s="41"/>
      <c r="AR39" s="41"/>
      <c r="AS39" s="41"/>
      <c r="AT39" s="41"/>
      <c r="AU39" s="41"/>
    </row>
    <row r="40" spans="1:47" ht="16.5" customHeight="1" x14ac:dyDescent="0.2">
      <c r="A40" s="95"/>
      <c r="B40" s="95"/>
      <c r="C40" s="83" t="s">
        <v>277</v>
      </c>
      <c r="D40" s="84"/>
      <c r="E40" s="84"/>
      <c r="F40" s="84"/>
      <c r="G40" s="84"/>
      <c r="H40" s="86"/>
      <c r="I40" s="86"/>
      <c r="J40" s="86"/>
      <c r="K40" s="86"/>
      <c r="L40" s="86"/>
      <c r="M40" s="86"/>
      <c r="N40" s="81"/>
      <c r="O40" s="81"/>
      <c r="P40" s="81"/>
      <c r="Q40" s="81"/>
      <c r="R40" s="81"/>
      <c r="S40" s="81"/>
      <c r="T40" s="81"/>
      <c r="U40" s="81"/>
      <c r="V40" s="94"/>
      <c r="W40" s="81"/>
      <c r="X40" s="81"/>
      <c r="Y40" s="81"/>
      <c r="Z40" s="81"/>
      <c r="AA40" s="81"/>
      <c r="AB40" s="81"/>
      <c r="AC40" s="81"/>
      <c r="AD40" s="81"/>
      <c r="AE40" s="81"/>
      <c r="AF40" s="81"/>
      <c r="AG40" s="81"/>
      <c r="AH40" s="81"/>
      <c r="AI40" s="81"/>
      <c r="AJ40" s="81"/>
      <c r="AK40" s="81"/>
      <c r="AL40" s="81"/>
      <c r="AM40" s="81"/>
      <c r="AN40" s="41"/>
      <c r="AO40" s="41"/>
      <c r="AP40" s="41"/>
      <c r="AQ40" s="41"/>
      <c r="AR40" s="41"/>
      <c r="AS40" s="41"/>
      <c r="AT40" s="41"/>
      <c r="AU40" s="41"/>
    </row>
    <row r="41" spans="1:47" ht="16.5" customHeight="1" x14ac:dyDescent="0.2">
      <c r="A41" s="95">
        <v>-24</v>
      </c>
      <c r="B41" s="95"/>
      <c r="C41" s="83" t="s">
        <v>255</v>
      </c>
      <c r="D41" s="84"/>
      <c r="E41" s="84"/>
      <c r="F41" s="84"/>
      <c r="G41" s="84"/>
      <c r="H41" s="86"/>
      <c r="I41" s="86"/>
      <c r="J41" s="86"/>
      <c r="K41" s="86"/>
      <c r="L41" s="86"/>
      <c r="M41" s="86"/>
      <c r="N41" s="81"/>
      <c r="O41" s="81"/>
      <c r="P41" s="81"/>
      <c r="Q41" s="81"/>
      <c r="R41" s="81"/>
      <c r="S41" s="81"/>
      <c r="T41" s="81"/>
      <c r="U41" s="81"/>
      <c r="V41" s="94"/>
      <c r="W41" s="81"/>
      <c r="X41" s="81"/>
      <c r="Y41" s="81"/>
      <c r="Z41" s="81"/>
      <c r="AA41" s="81"/>
      <c r="AB41" s="81"/>
      <c r="AC41" s="81"/>
      <c r="AD41" s="81"/>
      <c r="AE41" s="81"/>
      <c r="AF41" s="81"/>
      <c r="AG41" s="81"/>
      <c r="AH41" s="81"/>
      <c r="AI41" s="81"/>
      <c r="AJ41" s="81"/>
      <c r="AK41" s="81"/>
      <c r="AL41" s="81"/>
      <c r="AM41" s="81"/>
      <c r="AN41" s="41"/>
      <c r="AO41" s="41"/>
      <c r="AP41" s="41"/>
      <c r="AQ41" s="41"/>
      <c r="AR41" s="41"/>
      <c r="AS41" s="41"/>
      <c r="AT41" s="41"/>
      <c r="AU41" s="41"/>
    </row>
    <row r="42" spans="1:47" ht="16.5" customHeight="1" x14ac:dyDescent="0.2">
      <c r="A42" s="96"/>
      <c r="B42" s="96"/>
      <c r="C42" s="83" t="s">
        <v>316</v>
      </c>
      <c r="D42" s="84"/>
      <c r="E42" s="84"/>
      <c r="F42" s="84"/>
      <c r="G42" s="84"/>
      <c r="H42" s="86"/>
      <c r="I42" s="86"/>
      <c r="J42" s="86"/>
      <c r="K42" s="86"/>
      <c r="L42" s="86"/>
      <c r="M42" s="86"/>
      <c r="N42" s="81"/>
      <c r="O42" s="81"/>
      <c r="P42" s="81"/>
      <c r="Q42" s="81"/>
      <c r="R42" s="81"/>
      <c r="S42" s="81"/>
      <c r="T42" s="81"/>
      <c r="U42" s="81"/>
      <c r="V42" s="94"/>
      <c r="W42" s="81"/>
      <c r="X42" s="81"/>
      <c r="Y42" s="81"/>
      <c r="Z42" s="81"/>
      <c r="AA42" s="81"/>
      <c r="AB42" s="81"/>
      <c r="AC42" s="81"/>
      <c r="AD42" s="81"/>
      <c r="AE42" s="81"/>
      <c r="AF42" s="81"/>
      <c r="AG42" s="81"/>
      <c r="AH42" s="81"/>
      <c r="AI42" s="81"/>
      <c r="AJ42" s="81"/>
      <c r="AK42" s="81"/>
      <c r="AL42" s="81"/>
      <c r="AM42" s="81"/>
      <c r="AN42" s="41"/>
      <c r="AO42" s="41"/>
      <c r="AP42" s="41"/>
      <c r="AQ42" s="41"/>
      <c r="AR42" s="41"/>
      <c r="AS42" s="41"/>
      <c r="AT42" s="41"/>
      <c r="AU42" s="41"/>
    </row>
    <row r="43" spans="1:47" ht="16.5" customHeight="1" x14ac:dyDescent="0.2">
      <c r="A43" s="96"/>
      <c r="B43" s="96"/>
      <c r="C43" s="83" t="s">
        <v>315</v>
      </c>
      <c r="D43" s="84"/>
      <c r="E43" s="84"/>
      <c r="F43" s="84"/>
      <c r="G43" s="84"/>
      <c r="H43" s="86"/>
      <c r="I43" s="86"/>
      <c r="J43" s="86"/>
      <c r="K43" s="86"/>
      <c r="L43" s="86"/>
      <c r="M43" s="86"/>
      <c r="N43" s="81"/>
      <c r="O43" s="81"/>
      <c r="P43" s="81"/>
      <c r="Q43" s="81"/>
      <c r="R43" s="81"/>
      <c r="S43" s="81"/>
      <c r="T43" s="81"/>
      <c r="U43" s="81"/>
      <c r="V43" s="94"/>
      <c r="W43" s="81"/>
      <c r="X43" s="81"/>
      <c r="Y43" s="81"/>
      <c r="Z43" s="81"/>
      <c r="AA43" s="81"/>
      <c r="AB43" s="81"/>
      <c r="AC43" s="81"/>
      <c r="AD43" s="81"/>
      <c r="AE43" s="81"/>
      <c r="AF43" s="81"/>
      <c r="AG43" s="81"/>
      <c r="AH43" s="81"/>
      <c r="AI43" s="81"/>
      <c r="AJ43" s="81"/>
      <c r="AK43" s="81"/>
      <c r="AL43" s="81"/>
      <c r="AM43" s="81"/>
      <c r="AN43" s="41"/>
      <c r="AO43" s="41"/>
      <c r="AP43" s="41"/>
      <c r="AQ43" s="41"/>
      <c r="AR43" s="41"/>
      <c r="AS43" s="41"/>
      <c r="AT43" s="41"/>
      <c r="AU43" s="41"/>
    </row>
    <row r="44" spans="1:47" ht="16.5" customHeight="1" x14ac:dyDescent="0.2">
      <c r="A44" s="95">
        <v>-25</v>
      </c>
      <c r="B44" s="95"/>
      <c r="C44" s="83" t="s">
        <v>244</v>
      </c>
      <c r="D44" s="85"/>
      <c r="E44" s="85"/>
      <c r="F44" s="85"/>
      <c r="G44" s="85"/>
      <c r="H44" s="85"/>
      <c r="I44" s="85"/>
      <c r="J44" s="85"/>
      <c r="K44" s="85"/>
      <c r="L44" s="86"/>
      <c r="M44" s="86"/>
      <c r="N44" s="81"/>
      <c r="O44" s="81"/>
      <c r="P44" s="81"/>
      <c r="Q44" s="81"/>
      <c r="R44" s="81"/>
      <c r="S44" s="81"/>
      <c r="T44" s="81"/>
      <c r="U44" s="81"/>
      <c r="V44" s="94"/>
      <c r="W44" s="81"/>
      <c r="X44" s="81"/>
      <c r="Y44" s="81"/>
      <c r="Z44" s="81"/>
      <c r="AA44" s="81"/>
      <c r="AB44" s="81"/>
      <c r="AC44" s="81"/>
      <c r="AD44" s="81"/>
      <c r="AE44" s="81"/>
      <c r="AF44" s="81"/>
      <c r="AG44" s="81"/>
      <c r="AH44" s="81"/>
      <c r="AI44" s="81"/>
      <c r="AJ44" s="81"/>
      <c r="AK44" s="81"/>
      <c r="AL44" s="81"/>
      <c r="AM44" s="81"/>
      <c r="AN44" s="41"/>
      <c r="AO44" s="41"/>
      <c r="AP44" s="41"/>
      <c r="AQ44" s="41"/>
      <c r="AR44" s="41"/>
      <c r="AS44" s="41"/>
      <c r="AT44" s="41"/>
      <c r="AU44" s="41"/>
    </row>
    <row r="45" spans="1:47" s="41" customFormat="1" ht="16.5" customHeight="1" x14ac:dyDescent="0.2">
      <c r="A45" s="95">
        <v>-26</v>
      </c>
      <c r="B45" s="95"/>
      <c r="C45" s="60" t="s">
        <v>253</v>
      </c>
      <c r="D45" s="85"/>
      <c r="E45" s="85"/>
      <c r="F45" s="85"/>
      <c r="G45" s="85"/>
      <c r="H45" s="86"/>
      <c r="I45" s="86"/>
      <c r="J45" s="86"/>
      <c r="K45" s="86"/>
      <c r="L45" s="86"/>
      <c r="M45" s="86"/>
      <c r="N45" s="81"/>
      <c r="O45" s="81"/>
      <c r="P45" s="81"/>
      <c r="Q45" s="81"/>
      <c r="R45" s="81"/>
      <c r="S45" s="81"/>
      <c r="T45" s="81"/>
      <c r="U45" s="81"/>
      <c r="V45" s="94"/>
      <c r="W45" s="81"/>
      <c r="X45" s="81"/>
      <c r="Y45" s="81"/>
      <c r="Z45" s="81"/>
      <c r="AA45" s="81"/>
      <c r="AB45" s="81"/>
      <c r="AC45" s="81"/>
      <c r="AD45" s="81"/>
      <c r="AE45" s="81"/>
      <c r="AF45" s="81"/>
      <c r="AG45" s="81"/>
      <c r="AH45" s="81"/>
      <c r="AI45" s="81"/>
      <c r="AJ45" s="81"/>
      <c r="AK45" s="81"/>
      <c r="AL45" s="81"/>
      <c r="AM45" s="81"/>
    </row>
    <row r="46" spans="1:47" ht="16.5" customHeight="1" x14ac:dyDescent="0.2">
      <c r="A46" s="95">
        <v>-27</v>
      </c>
      <c r="B46" s="95"/>
      <c r="C46" s="60" t="s">
        <v>225</v>
      </c>
      <c r="D46" s="87"/>
      <c r="E46" s="87"/>
      <c r="F46" s="87"/>
      <c r="G46" s="87"/>
      <c r="H46" s="81"/>
      <c r="I46" s="81"/>
      <c r="J46" s="81"/>
      <c r="K46" s="81"/>
      <c r="L46" s="81"/>
      <c r="M46" s="81"/>
      <c r="N46" s="81"/>
      <c r="O46" s="81"/>
      <c r="P46" s="81"/>
      <c r="Q46" s="81"/>
      <c r="R46" s="81"/>
      <c r="S46" s="81"/>
      <c r="T46" s="81"/>
      <c r="U46" s="81"/>
      <c r="V46" s="94"/>
      <c r="W46" s="81"/>
      <c r="X46" s="81"/>
      <c r="Y46" s="81"/>
      <c r="Z46" s="81"/>
      <c r="AA46" s="81"/>
      <c r="AB46" s="81"/>
      <c r="AC46" s="81"/>
      <c r="AD46" s="81"/>
      <c r="AE46" s="81"/>
      <c r="AF46" s="81"/>
      <c r="AG46" s="81"/>
      <c r="AH46" s="81"/>
      <c r="AI46" s="81"/>
      <c r="AJ46" s="81"/>
      <c r="AK46" s="81"/>
      <c r="AL46" s="81"/>
      <c r="AM46" s="81"/>
      <c r="AN46" s="41"/>
      <c r="AO46" s="41"/>
      <c r="AP46" s="41"/>
      <c r="AQ46" s="41"/>
      <c r="AR46" s="41"/>
      <c r="AS46" s="41"/>
      <c r="AT46" s="41"/>
      <c r="AU46" s="41"/>
    </row>
    <row r="47" spans="1:47" ht="16.5" customHeight="1" x14ac:dyDescent="0.2">
      <c r="A47" s="98">
        <v>-28</v>
      </c>
      <c r="B47" s="98"/>
      <c r="C47" s="60" t="s">
        <v>304</v>
      </c>
      <c r="D47" s="87"/>
      <c r="E47" s="87"/>
      <c r="F47" s="87"/>
      <c r="G47" s="87"/>
      <c r="H47" s="81"/>
      <c r="I47" s="81"/>
      <c r="J47" s="81"/>
      <c r="K47" s="81"/>
      <c r="L47" s="81"/>
      <c r="M47" s="81"/>
      <c r="N47" s="81"/>
      <c r="O47" s="81"/>
      <c r="P47" s="81"/>
      <c r="Q47" s="81"/>
      <c r="R47" s="81"/>
      <c r="S47" s="81"/>
      <c r="T47" s="81"/>
      <c r="U47" s="81"/>
      <c r="V47" s="94"/>
      <c r="W47" s="81"/>
      <c r="X47" s="81"/>
      <c r="Y47" s="81"/>
      <c r="Z47" s="81"/>
      <c r="AA47" s="81"/>
      <c r="AB47" s="81"/>
      <c r="AC47" s="81"/>
      <c r="AD47" s="81"/>
      <c r="AE47" s="81"/>
      <c r="AF47" s="81"/>
      <c r="AG47" s="81"/>
      <c r="AH47" s="81"/>
      <c r="AI47" s="81"/>
      <c r="AJ47" s="81"/>
      <c r="AK47" s="81"/>
      <c r="AL47" s="81"/>
      <c r="AM47" s="81"/>
      <c r="AN47" s="41"/>
      <c r="AO47" s="41"/>
      <c r="AP47" s="41"/>
      <c r="AQ47" s="41"/>
      <c r="AR47" s="41"/>
      <c r="AS47" s="41"/>
      <c r="AT47" s="41"/>
      <c r="AU47" s="41"/>
    </row>
    <row r="48" spans="1:47" ht="14.25" x14ac:dyDescent="0.2">
      <c r="A48" s="98">
        <v>-29</v>
      </c>
      <c r="C48" s="60" t="s">
        <v>331</v>
      </c>
      <c r="H48" s="41"/>
      <c r="I48" s="41"/>
      <c r="J48" s="41"/>
      <c r="K48" s="41"/>
      <c r="L48" s="41"/>
      <c r="M48" s="81"/>
      <c r="N48" s="81"/>
      <c r="O48" s="81"/>
      <c r="P48" s="81"/>
      <c r="Q48" s="81"/>
      <c r="R48" s="81"/>
      <c r="S48" s="81"/>
      <c r="T48" s="81"/>
      <c r="U48" s="81"/>
      <c r="V48" s="94"/>
      <c r="W48" s="81"/>
      <c r="X48" s="81"/>
      <c r="Y48" s="81"/>
      <c r="Z48" s="81"/>
      <c r="AA48" s="81"/>
      <c r="AB48" s="81"/>
      <c r="AC48" s="81"/>
      <c r="AD48" s="81"/>
      <c r="AE48" s="81"/>
      <c r="AF48" s="81"/>
      <c r="AG48" s="81"/>
      <c r="AH48" s="81"/>
      <c r="AI48" s="81"/>
      <c r="AJ48" s="81"/>
      <c r="AK48" s="81"/>
      <c r="AL48" s="81"/>
      <c r="AM48" s="81"/>
      <c r="AN48" s="41"/>
      <c r="AO48" s="41"/>
      <c r="AP48" s="41"/>
      <c r="AQ48" s="41"/>
      <c r="AR48" s="41"/>
      <c r="AS48" s="41"/>
      <c r="AT48" s="41"/>
      <c r="AU48" s="41"/>
    </row>
    <row r="49" spans="8:47" x14ac:dyDescent="0.2">
      <c r="H49" s="41"/>
      <c r="I49" s="41"/>
      <c r="J49" s="41"/>
      <c r="K49" s="41"/>
      <c r="L49" s="41"/>
      <c r="M49" s="81"/>
      <c r="N49" s="81"/>
      <c r="O49" s="81"/>
      <c r="P49" s="81"/>
      <c r="Q49" s="81"/>
      <c r="R49" s="81"/>
      <c r="S49" s="81"/>
      <c r="T49" s="81"/>
      <c r="U49" s="81"/>
      <c r="V49" s="94"/>
      <c r="W49" s="81"/>
      <c r="X49" s="81"/>
      <c r="Y49" s="81"/>
      <c r="Z49" s="81"/>
      <c r="AA49" s="81"/>
      <c r="AB49" s="81"/>
      <c r="AC49" s="81"/>
      <c r="AD49" s="81"/>
      <c r="AE49" s="81"/>
      <c r="AF49" s="81"/>
      <c r="AG49" s="81"/>
      <c r="AH49" s="81"/>
      <c r="AI49" s="81"/>
      <c r="AJ49" s="81"/>
      <c r="AK49" s="81"/>
      <c r="AL49" s="81"/>
      <c r="AM49" s="81"/>
      <c r="AN49" s="41"/>
      <c r="AO49" s="41"/>
      <c r="AP49" s="41"/>
      <c r="AQ49" s="41"/>
      <c r="AR49" s="41"/>
      <c r="AS49" s="41"/>
      <c r="AT49" s="41"/>
      <c r="AU49" s="41"/>
    </row>
    <row r="50" spans="8:47" x14ac:dyDescent="0.2">
      <c r="H50" s="41"/>
      <c r="I50" s="41"/>
      <c r="J50" s="41"/>
      <c r="K50" s="41"/>
      <c r="L50" s="41"/>
      <c r="M50" s="81"/>
      <c r="N50" s="81"/>
      <c r="O50" s="81"/>
      <c r="P50" s="81"/>
      <c r="Q50" s="81"/>
      <c r="R50" s="81"/>
      <c r="S50" s="81"/>
      <c r="T50" s="81"/>
      <c r="U50" s="81"/>
      <c r="V50" s="94"/>
      <c r="W50" s="81"/>
      <c r="X50" s="81"/>
      <c r="Y50" s="81"/>
      <c r="Z50" s="81"/>
      <c r="AA50" s="81"/>
      <c r="AB50" s="81"/>
      <c r="AC50" s="81"/>
      <c r="AD50" s="81"/>
      <c r="AE50" s="81"/>
      <c r="AF50" s="81"/>
      <c r="AG50" s="81"/>
      <c r="AH50" s="81"/>
      <c r="AI50" s="81"/>
      <c r="AJ50" s="81"/>
      <c r="AK50" s="81"/>
      <c r="AL50" s="81"/>
      <c r="AM50" s="81"/>
      <c r="AN50" s="41"/>
      <c r="AO50" s="41"/>
      <c r="AP50" s="41"/>
      <c r="AQ50" s="41"/>
      <c r="AR50" s="41"/>
      <c r="AS50" s="41"/>
      <c r="AT50" s="41"/>
      <c r="AU50" s="41"/>
    </row>
    <row r="83" spans="8:8" x14ac:dyDescent="0.2">
      <c r="H83" s="41"/>
    </row>
    <row r="84" spans="8:8" x14ac:dyDescent="0.2">
      <c r="H84" s="41"/>
    </row>
    <row r="85" spans="8:8" x14ac:dyDescent="0.2">
      <c r="H85" s="41"/>
    </row>
    <row r="86" spans="8:8" x14ac:dyDescent="0.2">
      <c r="H86" s="41"/>
    </row>
    <row r="87" spans="8:8" x14ac:dyDescent="0.2">
      <c r="H87" s="41"/>
    </row>
    <row r="88" spans="8:8" x14ac:dyDescent="0.2">
      <c r="H88" s="41"/>
    </row>
    <row r="89" spans="8:8" x14ac:dyDescent="0.2">
      <c r="H89" s="41"/>
    </row>
    <row r="90" spans="8:8" x14ac:dyDescent="0.2">
      <c r="H90" s="41"/>
    </row>
  </sheetData>
  <phoneticPr fontId="14" type="noConversion"/>
  <printOptions horizontalCentered="1"/>
  <pageMargins left="0.3" right="0.3" top="0.4" bottom="0.6" header="0" footer="0.3"/>
  <pageSetup scale="54" orientation="landscape" r:id="rId1"/>
  <headerFooter alignWithMargins="0">
    <oddFooter>&amp;CPage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0"/>
  <sheetViews>
    <sheetView zoomScaleNormal="100" zoomScaleSheetLayoutView="90" workbookViewId="0">
      <selection activeCell="C28" sqref="C28"/>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9" ht="15" x14ac:dyDescent="0.2">
      <c r="A1" s="22"/>
      <c r="B1" s="22"/>
      <c r="C1" s="22"/>
      <c r="D1" s="22"/>
      <c r="E1" s="22"/>
      <c r="F1" s="22"/>
    </row>
    <row r="2" spans="1:9" ht="15" x14ac:dyDescent="0.2">
      <c r="A2" s="22"/>
      <c r="B2" s="22"/>
      <c r="C2" s="22"/>
      <c r="D2" s="22"/>
      <c r="E2" s="22"/>
      <c r="F2" s="22"/>
    </row>
    <row r="3" spans="1:9" ht="15" x14ac:dyDescent="0.2">
      <c r="A3" s="22"/>
      <c r="B3" s="22"/>
      <c r="C3" s="22"/>
      <c r="D3" s="22"/>
      <c r="E3" s="22"/>
      <c r="F3" s="22"/>
    </row>
    <row r="4" spans="1:9" ht="21" customHeight="1" x14ac:dyDescent="0.2">
      <c r="A4" s="22"/>
      <c r="B4" s="22"/>
      <c r="C4" s="22"/>
      <c r="D4" s="22"/>
      <c r="E4" s="22"/>
      <c r="F4" s="22"/>
    </row>
    <row r="5" spans="1:9" ht="15" x14ac:dyDescent="0.2">
      <c r="A5" s="26"/>
      <c r="B5" s="23" t="s">
        <v>48</v>
      </c>
      <c r="C5" s="24"/>
      <c r="D5" s="24"/>
      <c r="E5" s="25"/>
      <c r="F5" s="26"/>
    </row>
    <row r="6" spans="1:9" ht="16.5" customHeight="1" x14ac:dyDescent="0.2">
      <c r="A6" s="26"/>
      <c r="B6" s="27"/>
      <c r="C6" s="28"/>
      <c r="D6" s="29" t="s">
        <v>49</v>
      </c>
      <c r="E6" s="30"/>
      <c r="F6" s="26"/>
    </row>
    <row r="7" spans="1:9" ht="16.5" customHeight="1" x14ac:dyDescent="0.2">
      <c r="A7" s="26"/>
      <c r="B7" s="1505" t="s">
        <v>50</v>
      </c>
      <c r="C7" s="1506"/>
      <c r="D7" s="55">
        <v>1</v>
      </c>
      <c r="E7" s="31"/>
      <c r="F7" s="26"/>
    </row>
    <row r="8" spans="1:9" ht="16.5" customHeight="1" x14ac:dyDescent="0.2">
      <c r="A8" s="26"/>
      <c r="B8" s="1507" t="s">
        <v>51</v>
      </c>
      <c r="C8" s="1506"/>
      <c r="D8" s="55">
        <v>2</v>
      </c>
      <c r="E8" s="31"/>
      <c r="F8" s="26"/>
    </row>
    <row r="9" spans="1:9" ht="16.5" customHeight="1" x14ac:dyDescent="0.2">
      <c r="A9" s="26"/>
      <c r="B9" s="1508" t="s">
        <v>129</v>
      </c>
      <c r="C9" s="1504"/>
      <c r="D9" s="55">
        <v>3</v>
      </c>
      <c r="E9" s="31"/>
      <c r="F9" s="26"/>
    </row>
    <row r="10" spans="1:9" ht="16.5" hidden="1" customHeight="1" x14ac:dyDescent="0.2">
      <c r="A10" s="26"/>
      <c r="B10" s="79" t="s">
        <v>284</v>
      </c>
      <c r="C10" s="78"/>
      <c r="D10" s="55">
        <v>4</v>
      </c>
      <c r="E10" s="31"/>
      <c r="F10" s="26"/>
      <c r="G10" s="58"/>
      <c r="H10" s="58"/>
      <c r="I10" s="58"/>
    </row>
    <row r="11" spans="1:9" ht="16.5" customHeight="1" x14ac:dyDescent="0.2">
      <c r="A11" s="26"/>
      <c r="B11" s="65" t="s">
        <v>273</v>
      </c>
      <c r="C11" s="59"/>
      <c r="D11" s="55">
        <v>4</v>
      </c>
      <c r="E11" s="31"/>
      <c r="F11" s="26"/>
    </row>
    <row r="12" spans="1:9" s="58" customFormat="1" ht="16.5" customHeight="1" x14ac:dyDescent="0.2">
      <c r="A12" s="26"/>
      <c r="B12" s="65" t="s">
        <v>274</v>
      </c>
      <c r="C12" s="59"/>
      <c r="D12" s="55">
        <v>5</v>
      </c>
      <c r="E12" s="31"/>
      <c r="F12" s="26"/>
      <c r="G12"/>
      <c r="H12"/>
      <c r="I12"/>
    </row>
    <row r="13" spans="1:9" ht="16.5" customHeight="1" x14ac:dyDescent="0.2">
      <c r="A13" s="26"/>
      <c r="B13" s="65" t="s">
        <v>275</v>
      </c>
      <c r="C13" s="59"/>
      <c r="D13" s="55">
        <v>6</v>
      </c>
      <c r="E13" s="31"/>
      <c r="F13" s="26"/>
      <c r="G13" s="58"/>
      <c r="H13" s="58"/>
      <c r="I13" s="58"/>
    </row>
    <row r="14" spans="1:9" ht="16.5" customHeight="1" x14ac:dyDescent="0.2">
      <c r="A14" s="26"/>
      <c r="B14" s="1503" t="s">
        <v>242</v>
      </c>
      <c r="C14" s="1504"/>
      <c r="D14" s="55">
        <v>7</v>
      </c>
      <c r="E14" s="32"/>
      <c r="F14" s="26"/>
    </row>
    <row r="15" spans="1:9" ht="16.5" customHeight="1" x14ac:dyDescent="0.2">
      <c r="A15" s="26"/>
      <c r="B15" s="1503" t="s">
        <v>223</v>
      </c>
      <c r="C15" s="1504"/>
      <c r="D15" s="55">
        <v>8</v>
      </c>
      <c r="E15" s="31"/>
      <c r="F15" s="26"/>
    </row>
    <row r="16" spans="1:9" s="53" customFormat="1" ht="16.5" customHeight="1" x14ac:dyDescent="0.2">
      <c r="A16" s="26"/>
      <c r="B16" s="65" t="s">
        <v>268</v>
      </c>
      <c r="C16" s="64"/>
      <c r="D16" s="55">
        <v>9</v>
      </c>
      <c r="E16" s="31"/>
      <c r="F16" s="26"/>
      <c r="G16"/>
      <c r="H16"/>
      <c r="I16"/>
    </row>
    <row r="17" spans="1:50" ht="16.5" customHeight="1" x14ac:dyDescent="0.2">
      <c r="A17" s="26"/>
      <c r="B17" s="63" t="s">
        <v>52</v>
      </c>
      <c r="C17" s="64"/>
      <c r="D17" s="55">
        <v>10</v>
      </c>
      <c r="E17" s="31"/>
      <c r="F17" s="26"/>
      <c r="G17" s="53"/>
      <c r="H17" s="53"/>
      <c r="I17" s="53"/>
    </row>
    <row r="18" spans="1:50" ht="16.5" customHeight="1" x14ac:dyDescent="0.2">
      <c r="A18" s="26"/>
      <c r="B18" s="1503" t="s">
        <v>213</v>
      </c>
      <c r="C18" s="1504"/>
      <c r="D18" s="55">
        <v>11</v>
      </c>
      <c r="E18" s="31"/>
      <c r="F18" s="26"/>
    </row>
    <row r="19" spans="1:50" ht="16.5" customHeight="1" x14ac:dyDescent="0.2">
      <c r="A19" s="26"/>
      <c r="B19" s="1508" t="s">
        <v>53</v>
      </c>
      <c r="C19" s="1504"/>
      <c r="D19" s="55">
        <v>12</v>
      </c>
      <c r="E19" s="31"/>
      <c r="F19" s="26"/>
    </row>
    <row r="20" spans="1:50" ht="15" customHeight="1" x14ac:dyDescent="0.2">
      <c r="A20" s="26"/>
      <c r="B20" s="1516" t="s">
        <v>54</v>
      </c>
      <c r="C20" s="1517"/>
      <c r="D20" s="56">
        <v>13</v>
      </c>
      <c r="E20" s="33"/>
      <c r="F20" s="26"/>
    </row>
    <row r="21" spans="1:50" x14ac:dyDescent="0.2">
      <c r="A21" s="26"/>
      <c r="B21" s="26"/>
      <c r="C21" s="26"/>
      <c r="D21" s="26"/>
      <c r="E21" s="26"/>
      <c r="F21" s="26"/>
    </row>
    <row r="22" spans="1:50" x14ac:dyDescent="0.2">
      <c r="A22" s="26"/>
      <c r="B22" s="26"/>
      <c r="C22" s="26"/>
      <c r="D22" s="26"/>
      <c r="E22" s="26"/>
      <c r="F22" s="26"/>
    </row>
    <row r="23" spans="1:50" ht="15.75" customHeight="1" x14ac:dyDescent="0.2">
      <c r="A23" s="49" t="s">
        <v>55</v>
      </c>
      <c r="B23" s="49"/>
      <c r="C23" s="49"/>
      <c r="D23" s="48"/>
      <c r="E23" s="48"/>
      <c r="F23" s="48"/>
    </row>
    <row r="24" spans="1:50" ht="40.5" customHeight="1" x14ac:dyDescent="0.2">
      <c r="A24" s="1509" t="s">
        <v>339</v>
      </c>
      <c r="B24" s="1509"/>
      <c r="C24" s="1509"/>
      <c r="D24" s="1509"/>
      <c r="E24" s="1509"/>
      <c r="F24" s="1509"/>
    </row>
    <row r="25" spans="1:50" ht="12.75" customHeight="1" x14ac:dyDescent="0.2">
      <c r="A25" s="45"/>
      <c r="B25" s="46"/>
      <c r="C25" s="47"/>
      <c r="D25" s="47"/>
      <c r="E25" s="47"/>
      <c r="F25" s="47"/>
    </row>
    <row r="26" spans="1:50" ht="15.75" customHeight="1" x14ac:dyDescent="0.2">
      <c r="A26" s="52" t="s">
        <v>158</v>
      </c>
      <c r="B26" s="51"/>
      <c r="C26" s="51"/>
      <c r="D26" s="51"/>
      <c r="E26" s="51"/>
      <c r="F26" s="51"/>
    </row>
    <row r="27" spans="1:50" x14ac:dyDescent="0.2">
      <c r="A27" s="1509" t="s">
        <v>279</v>
      </c>
      <c r="B27" s="1518"/>
      <c r="C27" s="1519"/>
      <c r="D27" s="1519"/>
      <c r="E27" s="1519"/>
      <c r="F27" s="1519"/>
    </row>
    <row r="28" spans="1:50" x14ac:dyDescent="0.2">
      <c r="A28" s="50"/>
      <c r="B28" s="50"/>
      <c r="C28" s="50"/>
      <c r="D28" s="50"/>
      <c r="E28" s="77"/>
      <c r="F28" s="50"/>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s="16" customFormat="1" ht="15" customHeight="1" x14ac:dyDescent="0.2">
      <c r="A29" s="49" t="s">
        <v>270</v>
      </c>
      <c r="B29" s="49"/>
      <c r="C29" s="49"/>
      <c r="D29" s="48"/>
      <c r="E29" s="48"/>
      <c r="F29" s="48"/>
      <c r="G29"/>
      <c r="AX29" s="16">
        <v>0</v>
      </c>
    </row>
    <row r="30" spans="1:50" ht="68.25" customHeight="1" x14ac:dyDescent="0.2">
      <c r="A30" s="1510" t="s">
        <v>271</v>
      </c>
      <c r="B30" s="1511"/>
      <c r="C30" s="1512"/>
      <c r="D30" s="1512"/>
      <c r="E30" s="1512"/>
      <c r="F30" s="1512"/>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A31" s="36"/>
      <c r="B31" s="36"/>
      <c r="C31" s="6"/>
      <c r="D31" s="19"/>
      <c r="E31" s="6"/>
      <c r="F31" s="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ht="14.25" x14ac:dyDescent="0.2">
      <c r="A32" s="34" t="s">
        <v>56</v>
      </c>
      <c r="B32" s="34"/>
      <c r="C32" s="34"/>
      <c r="D32" s="35"/>
      <c r="E32" s="35"/>
      <c r="F32" s="35"/>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1:50" x14ac:dyDescent="0.2">
      <c r="A33" s="1513" t="s">
        <v>173</v>
      </c>
      <c r="B33" s="1514"/>
      <c r="C33" s="1515"/>
      <c r="D33" s="1515"/>
      <c r="E33" s="1515"/>
      <c r="F33" s="1515"/>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1: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1: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1: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41</v>
      </c>
    </row>
    <row r="37" spans="1: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8"/>
    </row>
    <row r="38" spans="1: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1: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1: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1: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1: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1: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1:50" x14ac:dyDescent="0.2">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1:50" x14ac:dyDescent="0.2">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1:50" ht="14.25" x14ac:dyDescent="0.2">
      <c r="B46" s="35"/>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1:50" x14ac:dyDescent="0.2">
      <c r="B47" s="53"/>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1:50" x14ac:dyDescent="0.2">
      <c r="B48" s="53"/>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8:47" x14ac:dyDescent="0.2">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8: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74" spans="49:49" x14ac:dyDescent="0.2">
      <c r="AW74" s="44"/>
    </row>
    <row r="75" spans="49:49" x14ac:dyDescent="0.2">
      <c r="AW75" s="44"/>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12">
    <mergeCell ref="A24:F24"/>
    <mergeCell ref="A30:F30"/>
    <mergeCell ref="A33:F33"/>
    <mergeCell ref="B18:C18"/>
    <mergeCell ref="B19:C19"/>
    <mergeCell ref="B20:C20"/>
    <mergeCell ref="A27:F27"/>
    <mergeCell ref="B15:C15"/>
    <mergeCell ref="B7:C7"/>
    <mergeCell ref="B8:C8"/>
    <mergeCell ref="B9:C9"/>
    <mergeCell ref="B14:C14"/>
  </mergeCells>
  <phoneticPr fontId="14" type="noConversion"/>
  <printOptions horizontalCentered="1"/>
  <pageMargins left="0.3" right="0.3" top="0.4" bottom="0.6" header="0" footer="0.3"/>
  <pageSetup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Q120"/>
  <sheetViews>
    <sheetView topLeftCell="A25" zoomScale="80" zoomScaleNormal="80" zoomScaleSheetLayoutView="100" zoomScalePageLayoutView="80" workbookViewId="0">
      <selection activeCell="D94" sqref="D94:AW94"/>
    </sheetView>
  </sheetViews>
  <sheetFormatPr defaultRowHeight="12.75" x14ac:dyDescent="0.2"/>
  <cols>
    <col min="1" max="1" width="2.7109375" style="155" customWidth="1"/>
    <col min="2" max="2" width="41.42578125" style="155" customWidth="1"/>
    <col min="3" max="3" width="12.7109375" style="155" customWidth="1"/>
    <col min="4" max="4" width="11.140625" style="155" customWidth="1"/>
    <col min="5" max="5" width="1.5703125" style="102" customWidth="1"/>
    <col min="6" max="6" width="11" style="102" customWidth="1"/>
    <col min="7" max="8" width="10.7109375" style="156" customWidth="1"/>
    <col min="9" max="9" width="10.140625" style="156" customWidth="1"/>
    <col min="10" max="10" width="11" style="156" customWidth="1"/>
    <col min="11" max="11" width="10.140625" style="156" customWidth="1"/>
    <col min="12" max="12" width="10.7109375" style="156" customWidth="1"/>
    <col min="13" max="13" width="10.140625" style="156" customWidth="1"/>
    <col min="14" max="14" width="10" style="156" customWidth="1"/>
    <col min="15" max="15" width="9.7109375" style="156" hidden="1" customWidth="1"/>
    <col min="16" max="17" width="10.140625" style="156" hidden="1" customWidth="1"/>
    <col min="18" max="20" width="10" style="156" hidden="1" customWidth="1"/>
    <col min="21" max="21" width="10.140625" style="156" hidden="1" customWidth="1"/>
    <col min="22" max="33" width="10" style="156" hidden="1" customWidth="1"/>
    <col min="34" max="34" width="9.7109375" style="156" hidden="1" customWidth="1"/>
    <col min="35" max="36" width="9.28515625" style="156" hidden="1" customWidth="1"/>
    <col min="37" max="45" width="9.28515625" style="155" hidden="1" customWidth="1"/>
    <col min="46" max="46" width="1.5703125" style="155" customWidth="1"/>
    <col min="47" max="48" width="10.140625" style="155" hidden="1" customWidth="1"/>
    <col min="49" max="49" width="10.85546875" style="155" customWidth="1"/>
    <col min="50" max="50" width="9.7109375" style="155" customWidth="1"/>
    <col min="51" max="51" width="4.28515625" style="155" customWidth="1"/>
    <col min="52" max="54" width="10.7109375" style="155" customWidth="1"/>
    <col min="55" max="56" width="10.28515625" style="155" customWidth="1"/>
    <col min="57" max="57" width="10.28515625" style="155" hidden="1" customWidth="1"/>
    <col min="58" max="58" width="10.140625" style="155" hidden="1" customWidth="1"/>
    <col min="59" max="59" width="10" style="155" hidden="1" customWidth="1"/>
    <col min="60" max="64" width="9.7109375" style="155" hidden="1" customWidth="1"/>
    <col min="65" max="65" width="1.5703125" style="155" customWidth="1"/>
    <col min="66" max="67" width="9.140625" style="101"/>
    <col min="68" max="68" width="25.7109375" style="101" bestFit="1" customWidth="1"/>
    <col min="69" max="69" width="13.85546875" style="101" bestFit="1" customWidth="1"/>
    <col min="70" max="16384" width="9.140625" style="101"/>
  </cols>
  <sheetData>
    <row r="2" spans="1:65" x14ac:dyDescent="0.2">
      <c r="C2" s="156"/>
      <c r="F2" s="103"/>
      <c r="G2" s="192"/>
      <c r="H2" s="192"/>
      <c r="J2" s="193"/>
      <c r="K2" s="192"/>
      <c r="L2" s="192"/>
      <c r="N2" s="193"/>
      <c r="O2" s="192"/>
      <c r="P2" s="192"/>
      <c r="R2" s="193"/>
      <c r="S2" s="192"/>
      <c r="T2" s="192"/>
      <c r="V2" s="193"/>
      <c r="W2" s="192"/>
      <c r="X2" s="192"/>
      <c r="Z2" s="193"/>
      <c r="AA2" s="192"/>
      <c r="AB2" s="192"/>
    </row>
    <row r="3" spans="1:65" x14ac:dyDescent="0.2">
      <c r="F3" s="105"/>
      <c r="G3" s="192"/>
      <c r="H3" s="192"/>
      <c r="I3" s="194"/>
      <c r="J3" s="195"/>
      <c r="K3" s="192"/>
      <c r="L3" s="192"/>
      <c r="M3" s="194"/>
      <c r="N3" s="195"/>
      <c r="O3" s="192"/>
      <c r="P3" s="192"/>
      <c r="Q3" s="194"/>
      <c r="R3" s="195"/>
      <c r="S3" s="192"/>
      <c r="T3" s="192"/>
      <c r="U3" s="194"/>
      <c r="V3" s="195"/>
      <c r="W3" s="192"/>
      <c r="X3" s="192"/>
      <c r="Y3" s="194"/>
      <c r="Z3" s="193"/>
      <c r="AA3" s="192"/>
      <c r="AB3" s="192"/>
      <c r="AC3" s="194"/>
    </row>
    <row r="4" spans="1:65" x14ac:dyDescent="0.2">
      <c r="F4" s="105"/>
      <c r="G4" s="192"/>
      <c r="H4" s="192"/>
      <c r="J4" s="195"/>
      <c r="K4" s="192"/>
      <c r="L4" s="192"/>
      <c r="N4" s="195"/>
      <c r="O4" s="192"/>
      <c r="P4" s="192"/>
      <c r="R4" s="195"/>
      <c r="S4" s="192"/>
      <c r="T4" s="192"/>
      <c r="V4" s="195"/>
      <c r="W4" s="192"/>
      <c r="X4" s="192"/>
      <c r="Z4" s="193"/>
      <c r="AA4" s="192"/>
      <c r="AB4" s="192"/>
    </row>
    <row r="5" spans="1:65" ht="15" x14ac:dyDescent="0.2">
      <c r="A5" s="156"/>
      <c r="B5" s="156"/>
      <c r="C5" s="156"/>
      <c r="D5" s="156"/>
      <c r="F5" s="106"/>
      <c r="G5" s="196"/>
      <c r="H5" s="196"/>
      <c r="I5" s="196"/>
      <c r="J5" s="197"/>
      <c r="K5" s="196"/>
      <c r="L5" s="196"/>
      <c r="M5" s="196"/>
      <c r="N5" s="197"/>
      <c r="O5" s="196"/>
      <c r="P5" s="196"/>
      <c r="Q5" s="196"/>
      <c r="R5" s="197"/>
      <c r="S5" s="196"/>
      <c r="T5" s="196"/>
      <c r="U5" s="196"/>
      <c r="V5" s="197"/>
      <c r="W5" s="196"/>
      <c r="X5" s="196"/>
      <c r="Y5" s="196"/>
      <c r="Z5" s="193"/>
      <c r="AA5" s="192"/>
      <c r="AB5" s="192"/>
      <c r="AK5" s="156"/>
      <c r="AL5" s="156"/>
      <c r="AM5" s="156"/>
    </row>
    <row r="6" spans="1:65" ht="15" x14ac:dyDescent="0.2">
      <c r="A6" s="157" t="s">
        <v>0</v>
      </c>
      <c r="B6" s="158"/>
      <c r="C6" s="158"/>
      <c r="D6" s="158"/>
      <c r="E6" s="108"/>
      <c r="F6" s="109"/>
      <c r="G6" s="196"/>
      <c r="H6" s="196"/>
      <c r="I6" s="196"/>
      <c r="J6" s="198"/>
      <c r="K6" s="196"/>
      <c r="L6" s="196"/>
      <c r="M6" s="196"/>
      <c r="N6" s="198"/>
      <c r="O6" s="196"/>
      <c r="P6" s="196"/>
      <c r="Q6" s="196"/>
      <c r="R6" s="198"/>
      <c r="S6" s="196"/>
      <c r="T6" s="196"/>
      <c r="U6" s="196"/>
      <c r="V6" s="198"/>
      <c r="W6" s="196"/>
      <c r="X6" s="196"/>
      <c r="Y6" s="196"/>
      <c r="Z6" s="158"/>
      <c r="AA6" s="158"/>
      <c r="AB6" s="158"/>
      <c r="AC6" s="158"/>
      <c r="AD6" s="158"/>
      <c r="AE6" s="158"/>
      <c r="AF6" s="158"/>
      <c r="AG6" s="158"/>
      <c r="AH6" s="158"/>
      <c r="AI6" s="158"/>
      <c r="AJ6" s="158"/>
      <c r="AK6" s="156"/>
      <c r="AL6" s="156"/>
      <c r="AM6" s="156"/>
    </row>
    <row r="7" spans="1:65" ht="15" x14ac:dyDescent="0.2">
      <c r="A7" s="159" t="s">
        <v>194</v>
      </c>
      <c r="B7" s="158"/>
      <c r="C7" s="158"/>
      <c r="D7" s="158"/>
      <c r="E7" s="108"/>
      <c r="F7" s="107"/>
      <c r="G7" s="196"/>
      <c r="H7" s="196"/>
      <c r="I7" s="196"/>
      <c r="J7" s="196"/>
      <c r="K7" s="196"/>
      <c r="L7" s="196"/>
      <c r="M7" s="196"/>
      <c r="N7" s="196"/>
      <c r="O7" s="196"/>
      <c r="P7" s="196"/>
      <c r="Q7" s="196"/>
      <c r="R7" s="196"/>
      <c r="S7" s="196"/>
      <c r="T7" s="196"/>
      <c r="U7" s="196"/>
      <c r="V7" s="196"/>
      <c r="W7" s="196"/>
      <c r="X7" s="196"/>
      <c r="Y7" s="196"/>
      <c r="Z7" s="158"/>
      <c r="AA7" s="158"/>
      <c r="AB7" s="158"/>
      <c r="AC7" s="158"/>
      <c r="AD7" s="158"/>
      <c r="AE7" s="158"/>
      <c r="AF7" s="158"/>
      <c r="AG7" s="158"/>
      <c r="AH7" s="158"/>
      <c r="AI7" s="158"/>
      <c r="AJ7" s="158"/>
      <c r="AK7" s="156"/>
      <c r="AL7" s="156"/>
      <c r="AM7" s="156"/>
    </row>
    <row r="8" spans="1:65" ht="9.75" customHeight="1" x14ac:dyDescent="0.2">
      <c r="B8" s="156"/>
      <c r="C8" s="156"/>
      <c r="D8" s="156"/>
      <c r="F8" s="110"/>
      <c r="J8" s="199"/>
      <c r="N8" s="199"/>
      <c r="R8" s="199"/>
      <c r="V8" s="199"/>
      <c r="Z8" s="199"/>
      <c r="AD8" s="199"/>
      <c r="AE8" s="199"/>
      <c r="AF8" s="199"/>
      <c r="AI8" s="199"/>
      <c r="AK8" s="156"/>
      <c r="AL8" s="156"/>
      <c r="AM8" s="156"/>
    </row>
    <row r="9" spans="1:65" x14ac:dyDescent="0.2">
      <c r="A9" s="160" t="s">
        <v>1</v>
      </c>
      <c r="B9" s="161"/>
      <c r="C9" s="1522" t="s">
        <v>337</v>
      </c>
      <c r="D9" s="1523"/>
      <c r="E9" s="112"/>
      <c r="F9" s="113"/>
      <c r="G9" s="200"/>
      <c r="H9" s="200"/>
      <c r="I9" s="201"/>
      <c r="J9" s="202"/>
      <c r="K9" s="200"/>
      <c r="L9" s="200"/>
      <c r="M9" s="201"/>
      <c r="N9" s="202"/>
      <c r="O9" s="200"/>
      <c r="P9" s="200"/>
      <c r="Q9" s="201"/>
      <c r="R9" s="202"/>
      <c r="S9" s="200"/>
      <c r="T9" s="200"/>
      <c r="U9" s="201"/>
      <c r="V9" s="202"/>
      <c r="W9" s="200"/>
      <c r="X9" s="200"/>
      <c r="Y9" s="201"/>
      <c r="Z9" s="202"/>
      <c r="AA9" s="200"/>
      <c r="AB9" s="200"/>
      <c r="AC9" s="201"/>
      <c r="AE9" s="200"/>
      <c r="AG9" s="201"/>
      <c r="AH9" s="200"/>
      <c r="AJ9" s="200"/>
      <c r="AK9" s="201"/>
      <c r="AL9" s="200"/>
      <c r="AM9" s="200"/>
      <c r="AN9" s="200"/>
      <c r="AO9" s="200"/>
      <c r="AP9" s="203"/>
      <c r="AQ9" s="201"/>
      <c r="AR9" s="201"/>
      <c r="AS9" s="201"/>
      <c r="AT9" s="204"/>
      <c r="AU9" s="205" t="s">
        <v>338</v>
      </c>
      <c r="AV9" s="206"/>
      <c r="AW9" s="206" t="s">
        <v>327</v>
      </c>
      <c r="AX9" s="207"/>
      <c r="AY9" s="208"/>
      <c r="AZ9" s="209"/>
      <c r="BA9" s="209"/>
      <c r="BB9" s="209"/>
      <c r="BC9" s="209"/>
      <c r="BD9" s="209"/>
      <c r="BE9" s="209"/>
      <c r="BF9" s="209"/>
      <c r="BG9" s="209"/>
      <c r="BH9" s="203"/>
      <c r="BI9" s="203"/>
      <c r="BJ9" s="209"/>
      <c r="BK9" s="209"/>
      <c r="BL9" s="209"/>
      <c r="BM9" s="164"/>
    </row>
    <row r="10" spans="1:65" ht="13.5" x14ac:dyDescent="0.2">
      <c r="A10" s="160" t="s">
        <v>2</v>
      </c>
      <c r="B10" s="161"/>
      <c r="C10" s="1524" t="s">
        <v>38</v>
      </c>
      <c r="D10" s="1525"/>
      <c r="E10" s="117"/>
      <c r="F10" s="118" t="s">
        <v>282</v>
      </c>
      <c r="G10" s="210" t="s">
        <v>281</v>
      </c>
      <c r="H10" s="210" t="s">
        <v>280</v>
      </c>
      <c r="I10" s="211" t="s">
        <v>278</v>
      </c>
      <c r="J10" s="210" t="s">
        <v>258</v>
      </c>
      <c r="K10" s="210" t="s">
        <v>259</v>
      </c>
      <c r="L10" s="210" t="s">
        <v>260</v>
      </c>
      <c r="M10" s="211" t="s">
        <v>261</v>
      </c>
      <c r="N10" s="210" t="s">
        <v>232</v>
      </c>
      <c r="O10" s="210" t="s">
        <v>231</v>
      </c>
      <c r="P10" s="210" t="s">
        <v>230</v>
      </c>
      <c r="Q10" s="211" t="s">
        <v>229</v>
      </c>
      <c r="R10" s="212" t="s">
        <v>206</v>
      </c>
      <c r="S10" s="210" t="s">
        <v>207</v>
      </c>
      <c r="T10" s="210" t="s">
        <v>208</v>
      </c>
      <c r="U10" s="211" t="s">
        <v>209</v>
      </c>
      <c r="V10" s="212" t="s">
        <v>154</v>
      </c>
      <c r="W10" s="210" t="s">
        <v>155</v>
      </c>
      <c r="X10" s="210" t="s">
        <v>156</v>
      </c>
      <c r="Y10" s="211" t="s">
        <v>153</v>
      </c>
      <c r="Z10" s="212" t="s">
        <v>130</v>
      </c>
      <c r="AA10" s="210" t="s">
        <v>131</v>
      </c>
      <c r="AB10" s="210" t="s">
        <v>132</v>
      </c>
      <c r="AC10" s="211" t="s">
        <v>133</v>
      </c>
      <c r="AD10" s="210" t="s">
        <v>112</v>
      </c>
      <c r="AE10" s="210" t="s">
        <v>111</v>
      </c>
      <c r="AF10" s="210" t="s">
        <v>110</v>
      </c>
      <c r="AG10" s="211" t="s">
        <v>109</v>
      </c>
      <c r="AH10" s="210" t="s">
        <v>80</v>
      </c>
      <c r="AI10" s="210" t="s">
        <v>81</v>
      </c>
      <c r="AJ10" s="210" t="s">
        <v>82</v>
      </c>
      <c r="AK10" s="211" t="s">
        <v>29</v>
      </c>
      <c r="AL10" s="210" t="s">
        <v>30</v>
      </c>
      <c r="AM10" s="210" t="s">
        <v>31</v>
      </c>
      <c r="AN10" s="210" t="s">
        <v>32</v>
      </c>
      <c r="AO10" s="210" t="s">
        <v>33</v>
      </c>
      <c r="AP10" s="213" t="s">
        <v>34</v>
      </c>
      <c r="AQ10" s="211" t="s">
        <v>35</v>
      </c>
      <c r="AR10" s="211" t="s">
        <v>36</v>
      </c>
      <c r="AS10" s="211" t="s">
        <v>37</v>
      </c>
      <c r="AT10" s="214"/>
      <c r="AU10" s="210" t="s">
        <v>282</v>
      </c>
      <c r="AV10" s="210" t="s">
        <v>258</v>
      </c>
      <c r="AW10" s="1520" t="s">
        <v>38</v>
      </c>
      <c r="AX10" s="1521"/>
      <c r="AY10" s="215"/>
      <c r="AZ10" s="212" t="s">
        <v>321</v>
      </c>
      <c r="BA10" s="212" t="s">
        <v>269</v>
      </c>
      <c r="BB10" s="212" t="s">
        <v>233</v>
      </c>
      <c r="BC10" s="212" t="s">
        <v>210</v>
      </c>
      <c r="BD10" s="212" t="s">
        <v>157</v>
      </c>
      <c r="BE10" s="212" t="s">
        <v>114</v>
      </c>
      <c r="BF10" s="212" t="s">
        <v>113</v>
      </c>
      <c r="BG10" s="212" t="s">
        <v>42</v>
      </c>
      <c r="BH10" s="213" t="s">
        <v>39</v>
      </c>
      <c r="BI10" s="213" t="s">
        <v>40</v>
      </c>
      <c r="BJ10" s="213" t="s">
        <v>116</v>
      </c>
      <c r="BK10" s="213" t="s">
        <v>117</v>
      </c>
      <c r="BL10" s="213" t="s">
        <v>118</v>
      </c>
      <c r="BM10" s="164"/>
    </row>
    <row r="11" spans="1:65" ht="12.75" customHeight="1" x14ac:dyDescent="0.2">
      <c r="A11" s="162" t="s">
        <v>3</v>
      </c>
      <c r="B11" s="163"/>
      <c r="C11" s="164"/>
      <c r="D11" s="165"/>
      <c r="E11" s="115"/>
      <c r="F11" s="116"/>
      <c r="I11" s="165"/>
      <c r="J11" s="164"/>
      <c r="M11" s="165"/>
      <c r="N11" s="164"/>
      <c r="Q11" s="165"/>
      <c r="R11" s="164"/>
      <c r="U11" s="165"/>
      <c r="V11" s="164"/>
      <c r="Y11" s="165"/>
      <c r="Z11" s="164"/>
      <c r="AC11" s="165"/>
      <c r="AG11" s="165"/>
      <c r="AK11" s="165"/>
      <c r="AL11" s="156"/>
      <c r="AM11" s="156"/>
      <c r="AN11" s="156"/>
      <c r="AO11" s="165"/>
      <c r="AP11" s="204"/>
      <c r="AQ11" s="165"/>
      <c r="AR11" s="165"/>
      <c r="AS11" s="165"/>
      <c r="AT11" s="204"/>
      <c r="AU11" s="156"/>
      <c r="AV11" s="156"/>
      <c r="AW11" s="200"/>
      <c r="AX11" s="201"/>
      <c r="AZ11" s="204"/>
      <c r="BA11" s="204"/>
      <c r="BB11" s="204"/>
      <c r="BC11" s="204"/>
      <c r="BD11" s="204"/>
      <c r="BE11" s="204"/>
      <c r="BF11" s="204"/>
      <c r="BG11" s="204"/>
      <c r="BH11" s="204"/>
      <c r="BI11" s="204"/>
      <c r="BJ11" s="216"/>
      <c r="BK11" s="216"/>
      <c r="BL11" s="203"/>
      <c r="BM11" s="164"/>
    </row>
    <row r="12" spans="1:65" ht="12.75" customHeight="1" x14ac:dyDescent="0.2">
      <c r="A12" s="161"/>
      <c r="B12" s="161" t="s">
        <v>4</v>
      </c>
      <c r="C12" s="166">
        <v>-31553</v>
      </c>
      <c r="D12" s="167">
        <v>-0.13573226077043857</v>
      </c>
      <c r="E12" s="120"/>
      <c r="F12" s="192">
        <v>200912</v>
      </c>
      <c r="G12" s="192">
        <v>181837</v>
      </c>
      <c r="H12" s="192">
        <v>190602</v>
      </c>
      <c r="I12" s="217">
        <v>214454</v>
      </c>
      <c r="J12" s="192">
        <v>232465</v>
      </c>
      <c r="K12" s="192">
        <v>166471</v>
      </c>
      <c r="L12" s="192">
        <v>236271</v>
      </c>
      <c r="M12" s="217">
        <v>245556</v>
      </c>
      <c r="N12" s="192">
        <v>253748</v>
      </c>
      <c r="O12" s="192">
        <v>230959</v>
      </c>
      <c r="P12" s="192">
        <v>183306</v>
      </c>
      <c r="Q12" s="217">
        <v>187231</v>
      </c>
      <c r="R12" s="192">
        <v>217971</v>
      </c>
      <c r="S12" s="192">
        <v>230003</v>
      </c>
      <c r="T12" s="192">
        <v>186599</v>
      </c>
      <c r="U12" s="217">
        <v>162549</v>
      </c>
      <c r="V12" s="192">
        <v>177692</v>
      </c>
      <c r="W12" s="192">
        <v>147889</v>
      </c>
      <c r="X12" s="192">
        <v>119500</v>
      </c>
      <c r="Y12" s="217">
        <v>159783</v>
      </c>
      <c r="Z12" s="192">
        <v>247595</v>
      </c>
      <c r="AA12" s="192">
        <v>254834</v>
      </c>
      <c r="AB12" s="192">
        <v>149285</v>
      </c>
      <c r="AC12" s="217">
        <v>151917</v>
      </c>
      <c r="AD12" s="192">
        <v>143133</v>
      </c>
      <c r="AE12" s="192">
        <v>173197</v>
      </c>
      <c r="AF12" s="192">
        <v>123744</v>
      </c>
      <c r="AG12" s="217">
        <v>137463</v>
      </c>
      <c r="AH12" s="192">
        <v>106996</v>
      </c>
      <c r="AI12" s="192">
        <v>87188</v>
      </c>
      <c r="AJ12" s="192">
        <v>110829</v>
      </c>
      <c r="AK12" s="217">
        <v>172708</v>
      </c>
      <c r="AL12" s="192">
        <v>143446</v>
      </c>
      <c r="AM12" s="192">
        <v>183354</v>
      </c>
      <c r="AN12" s="192">
        <v>158869</v>
      </c>
      <c r="AO12" s="192">
        <v>245870</v>
      </c>
      <c r="AP12" s="218">
        <v>216443</v>
      </c>
      <c r="AQ12" s="217">
        <v>178313</v>
      </c>
      <c r="AR12" s="217">
        <v>156031</v>
      </c>
      <c r="AS12" s="217">
        <v>206127</v>
      </c>
      <c r="AT12" s="219"/>
      <c r="AU12" s="220">
        <v>787805</v>
      </c>
      <c r="AV12" s="218">
        <v>880763</v>
      </c>
      <c r="AW12" s="192">
        <v>-92958</v>
      </c>
      <c r="AX12" s="168">
        <v>-0.10554258069423897</v>
      </c>
      <c r="AY12" s="221"/>
      <c r="AZ12" s="218">
        <v>787805</v>
      </c>
      <c r="BA12" s="218">
        <v>880763</v>
      </c>
      <c r="BB12" s="218">
        <v>855244</v>
      </c>
      <c r="BC12" s="218">
        <v>797122</v>
      </c>
      <c r="BD12" s="218">
        <v>604864</v>
      </c>
      <c r="BE12" s="218">
        <v>803631</v>
      </c>
      <c r="BF12" s="218">
        <v>577537</v>
      </c>
      <c r="BG12" s="218">
        <v>477721</v>
      </c>
      <c r="BH12" s="218">
        <v>731539</v>
      </c>
      <c r="BI12" s="218">
        <v>756914</v>
      </c>
      <c r="BJ12" s="218">
        <v>583415</v>
      </c>
      <c r="BK12" s="218">
        <v>432778</v>
      </c>
      <c r="BL12" s="218">
        <v>402157</v>
      </c>
      <c r="BM12" s="164"/>
    </row>
    <row r="13" spans="1:65" ht="12.75" customHeight="1" x14ac:dyDescent="0.2">
      <c r="A13" s="161"/>
      <c r="B13" s="161" t="s">
        <v>5</v>
      </c>
      <c r="C13" s="166">
        <v>-32625</v>
      </c>
      <c r="D13" s="167">
        <v>-0.12507907297716947</v>
      </c>
      <c r="E13" s="120"/>
      <c r="F13" s="192">
        <v>228210</v>
      </c>
      <c r="G13" s="192">
        <v>532456</v>
      </c>
      <c r="H13" s="192">
        <v>189103</v>
      </c>
      <c r="I13" s="217">
        <v>202007</v>
      </c>
      <c r="J13" s="192">
        <v>260835</v>
      </c>
      <c r="K13" s="192">
        <v>191991</v>
      </c>
      <c r="L13" s="192">
        <v>211326</v>
      </c>
      <c r="M13" s="217">
        <v>222268</v>
      </c>
      <c r="N13" s="192">
        <v>221737</v>
      </c>
      <c r="O13" s="192">
        <v>206539</v>
      </c>
      <c r="P13" s="192">
        <v>184262</v>
      </c>
      <c r="Q13" s="217">
        <v>178118</v>
      </c>
      <c r="R13" s="192">
        <v>211984</v>
      </c>
      <c r="S13" s="192">
        <v>216882</v>
      </c>
      <c r="T13" s="192">
        <v>204910</v>
      </c>
      <c r="U13" s="217">
        <v>187048</v>
      </c>
      <c r="V13" s="192">
        <v>207731</v>
      </c>
      <c r="W13" s="192">
        <v>142822</v>
      </c>
      <c r="X13" s="192">
        <v>126396</v>
      </c>
      <c r="Y13" s="217">
        <v>144034</v>
      </c>
      <c r="Z13" s="192">
        <v>189279</v>
      </c>
      <c r="AA13" s="192">
        <v>192918</v>
      </c>
      <c r="AB13" s="192">
        <v>134676</v>
      </c>
      <c r="AC13" s="217">
        <v>144286</v>
      </c>
      <c r="AD13" s="192">
        <v>137658</v>
      </c>
      <c r="AE13" s="192">
        <v>150887</v>
      </c>
      <c r="AF13" s="192">
        <v>115883</v>
      </c>
      <c r="AG13" s="217">
        <v>121468</v>
      </c>
      <c r="AH13" s="192">
        <v>100311</v>
      </c>
      <c r="AI13" s="192">
        <v>159625</v>
      </c>
      <c r="AJ13" s="192">
        <v>115805</v>
      </c>
      <c r="AK13" s="217">
        <v>149179</v>
      </c>
      <c r="AL13" s="192">
        <v>194004</v>
      </c>
      <c r="AM13" s="192">
        <v>159043</v>
      </c>
      <c r="AN13" s="192">
        <v>139741</v>
      </c>
      <c r="AO13" s="192">
        <v>187220</v>
      </c>
      <c r="AP13" s="218">
        <v>176307</v>
      </c>
      <c r="AQ13" s="217">
        <v>144677</v>
      </c>
      <c r="AR13" s="217">
        <v>130781</v>
      </c>
      <c r="AS13" s="217">
        <v>166952</v>
      </c>
      <c r="AT13" s="219"/>
      <c r="AU13" s="220">
        <v>1151776</v>
      </c>
      <c r="AV13" s="218">
        <v>886420</v>
      </c>
      <c r="AW13" s="192">
        <v>265356</v>
      </c>
      <c r="AX13" s="168">
        <v>0.29935696396741951</v>
      </c>
      <c r="AY13" s="221"/>
      <c r="AZ13" s="218">
        <v>1151776</v>
      </c>
      <c r="BA13" s="218">
        <v>886420</v>
      </c>
      <c r="BB13" s="218">
        <v>790656</v>
      </c>
      <c r="BC13" s="218">
        <v>820824</v>
      </c>
      <c r="BD13" s="218">
        <v>620983</v>
      </c>
      <c r="BE13" s="218">
        <v>661159</v>
      </c>
      <c r="BF13" s="218">
        <v>525896</v>
      </c>
      <c r="BG13" s="218">
        <v>524920</v>
      </c>
      <c r="BH13" s="218">
        <v>680008</v>
      </c>
      <c r="BI13" s="218">
        <v>618717</v>
      </c>
      <c r="BJ13" s="218">
        <v>464385</v>
      </c>
      <c r="BK13" s="218">
        <v>360022</v>
      </c>
      <c r="BL13" s="218">
        <v>339600</v>
      </c>
      <c r="BM13" s="164"/>
    </row>
    <row r="14" spans="1:65" ht="12.75" customHeight="1" x14ac:dyDescent="0.2">
      <c r="A14" s="161"/>
      <c r="B14" s="161" t="s">
        <v>6</v>
      </c>
      <c r="C14" s="166">
        <v>-2541</v>
      </c>
      <c r="D14" s="167">
        <v>-1.24072265625</v>
      </c>
      <c r="E14" s="120"/>
      <c r="F14" s="192">
        <v>-4589</v>
      </c>
      <c r="G14" s="192">
        <v>-4231</v>
      </c>
      <c r="H14" s="192">
        <v>1930</v>
      </c>
      <c r="I14" s="217">
        <v>1486</v>
      </c>
      <c r="J14" s="192">
        <v>-2048</v>
      </c>
      <c r="K14" s="192">
        <v>-4041</v>
      </c>
      <c r="L14" s="192">
        <v>7331</v>
      </c>
      <c r="M14" s="217">
        <v>4419</v>
      </c>
      <c r="N14" s="192">
        <v>6091</v>
      </c>
      <c r="O14" s="192">
        <v>6086</v>
      </c>
      <c r="P14" s="192">
        <v>-876</v>
      </c>
      <c r="Q14" s="217">
        <v>1230</v>
      </c>
      <c r="R14" s="192">
        <v>-437</v>
      </c>
      <c r="S14" s="192">
        <v>2857</v>
      </c>
      <c r="T14" s="192">
        <v>-3470</v>
      </c>
      <c r="U14" s="217">
        <v>-3877</v>
      </c>
      <c r="V14" s="192">
        <v>1755</v>
      </c>
      <c r="W14" s="192">
        <v>2536</v>
      </c>
      <c r="X14" s="192">
        <v>-1618</v>
      </c>
      <c r="Y14" s="217">
        <v>2554</v>
      </c>
      <c r="Z14" s="192">
        <v>16993</v>
      </c>
      <c r="AA14" s="192">
        <v>18919</v>
      </c>
      <c r="AB14" s="192">
        <v>4358</v>
      </c>
      <c r="AC14" s="217">
        <v>2459</v>
      </c>
      <c r="AD14" s="192">
        <v>-2051</v>
      </c>
      <c r="AE14" s="192">
        <v>7197</v>
      </c>
      <c r="AF14" s="192">
        <v>1115</v>
      </c>
      <c r="AG14" s="217">
        <v>6883</v>
      </c>
      <c r="AH14" s="192">
        <v>3019</v>
      </c>
      <c r="AI14" s="192">
        <v>-10059</v>
      </c>
      <c r="AJ14" s="192">
        <v>422</v>
      </c>
      <c r="AK14" s="217">
        <v>7070</v>
      </c>
      <c r="AL14" s="192">
        <v>-15404</v>
      </c>
      <c r="AM14" s="192">
        <v>9263</v>
      </c>
      <c r="AN14" s="192">
        <v>6717</v>
      </c>
      <c r="AO14" s="192">
        <v>19621</v>
      </c>
      <c r="AP14" s="218">
        <v>14120</v>
      </c>
      <c r="AQ14" s="217">
        <v>9944</v>
      </c>
      <c r="AR14" s="217">
        <v>7444</v>
      </c>
      <c r="AS14" s="217">
        <v>13233</v>
      </c>
      <c r="AT14" s="219"/>
      <c r="AU14" s="220">
        <v>-5404</v>
      </c>
      <c r="AV14" s="218">
        <v>5661</v>
      </c>
      <c r="AW14" s="192">
        <v>-11065</v>
      </c>
      <c r="AX14" s="168">
        <v>-1.9546016604840135</v>
      </c>
      <c r="AY14" s="221"/>
      <c r="AZ14" s="218">
        <v>-5404</v>
      </c>
      <c r="BA14" s="218">
        <v>5661</v>
      </c>
      <c r="BB14" s="218">
        <v>12531</v>
      </c>
      <c r="BC14" s="218">
        <v>-4927</v>
      </c>
      <c r="BD14" s="218">
        <v>5227</v>
      </c>
      <c r="BE14" s="218">
        <v>42729</v>
      </c>
      <c r="BF14" s="218">
        <v>13144</v>
      </c>
      <c r="BG14" s="218">
        <v>452</v>
      </c>
      <c r="BH14" s="218">
        <v>20197</v>
      </c>
      <c r="BI14" s="218">
        <v>44741</v>
      </c>
      <c r="BJ14" s="218">
        <v>37880</v>
      </c>
      <c r="BK14" s="218">
        <v>24177</v>
      </c>
      <c r="BL14" s="218">
        <v>22128</v>
      </c>
      <c r="BM14" s="164"/>
    </row>
    <row r="15" spans="1:65" ht="12.75" customHeight="1" x14ac:dyDescent="0.2">
      <c r="A15" s="161"/>
      <c r="B15" s="161" t="s">
        <v>7</v>
      </c>
      <c r="C15" s="166">
        <v>3613</v>
      </c>
      <c r="D15" s="167">
        <v>0.13726160626092243</v>
      </c>
      <c r="E15" s="120"/>
      <c r="F15" s="192">
        <v>-22709</v>
      </c>
      <c r="G15" s="192">
        <v>-346388</v>
      </c>
      <c r="H15" s="192">
        <v>-431</v>
      </c>
      <c r="I15" s="217">
        <v>10961</v>
      </c>
      <c r="J15" s="192">
        <v>-26322</v>
      </c>
      <c r="K15" s="192">
        <v>-21479</v>
      </c>
      <c r="L15" s="192">
        <v>17614</v>
      </c>
      <c r="M15" s="217">
        <v>18869</v>
      </c>
      <c r="N15" s="192">
        <v>25920</v>
      </c>
      <c r="O15" s="192">
        <v>18334</v>
      </c>
      <c r="P15" s="192">
        <v>-80</v>
      </c>
      <c r="Q15" s="217">
        <v>7883</v>
      </c>
      <c r="R15" s="192">
        <v>6424</v>
      </c>
      <c r="S15" s="192">
        <v>10264</v>
      </c>
      <c r="T15" s="192">
        <v>-14841</v>
      </c>
      <c r="U15" s="217">
        <v>-20622</v>
      </c>
      <c r="V15" s="192">
        <v>-31794</v>
      </c>
      <c r="W15" s="192">
        <v>2531</v>
      </c>
      <c r="X15" s="192">
        <v>-5278</v>
      </c>
      <c r="Y15" s="217">
        <v>13195</v>
      </c>
      <c r="Z15" s="192">
        <v>41323</v>
      </c>
      <c r="AA15" s="192">
        <v>42997</v>
      </c>
      <c r="AB15" s="192">
        <v>10251</v>
      </c>
      <c r="AC15" s="217">
        <v>5172</v>
      </c>
      <c r="AD15" s="192">
        <v>7526</v>
      </c>
      <c r="AE15" s="192">
        <v>15113</v>
      </c>
      <c r="AF15" s="192">
        <v>6746</v>
      </c>
      <c r="AG15" s="217">
        <v>9112</v>
      </c>
      <c r="AH15" s="192">
        <v>3666</v>
      </c>
      <c r="AI15" s="192">
        <v>-62378</v>
      </c>
      <c r="AJ15" s="192">
        <v>-5398</v>
      </c>
      <c r="AK15" s="217">
        <v>16459</v>
      </c>
      <c r="AL15" s="192">
        <v>-35154</v>
      </c>
      <c r="AM15" s="192">
        <v>15048</v>
      </c>
      <c r="AN15" s="192">
        <v>12411</v>
      </c>
      <c r="AO15" s="192">
        <v>39029</v>
      </c>
      <c r="AP15" s="218">
        <v>26016</v>
      </c>
      <c r="AQ15" s="217">
        <v>23692</v>
      </c>
      <c r="AR15" s="217">
        <v>17806</v>
      </c>
      <c r="AS15" s="217">
        <v>25942</v>
      </c>
      <c r="AT15" s="219"/>
      <c r="AU15" s="220">
        <v>-358567</v>
      </c>
      <c r="AV15" s="218">
        <v>-11318</v>
      </c>
      <c r="AW15" s="192">
        <v>-347249</v>
      </c>
      <c r="AX15" s="168" t="s">
        <v>41</v>
      </c>
      <c r="AY15" s="221"/>
      <c r="AZ15" s="218">
        <v>-358567</v>
      </c>
      <c r="BA15" s="218">
        <v>-11318</v>
      </c>
      <c r="BB15" s="218">
        <v>52057</v>
      </c>
      <c r="BC15" s="218">
        <v>-18775</v>
      </c>
      <c r="BD15" s="218">
        <v>-21346</v>
      </c>
      <c r="BE15" s="218">
        <v>99743</v>
      </c>
      <c r="BF15" s="218">
        <v>38497</v>
      </c>
      <c r="BG15" s="218">
        <v>-47651</v>
      </c>
      <c r="BH15" s="218">
        <v>31334</v>
      </c>
      <c r="BI15" s="218">
        <v>93456</v>
      </c>
      <c r="BJ15" s="218">
        <v>81150</v>
      </c>
      <c r="BK15" s="218">
        <v>48579</v>
      </c>
      <c r="BL15" s="218">
        <v>40429</v>
      </c>
      <c r="BM15" s="164"/>
    </row>
    <row r="16" spans="1:65" ht="12.75" customHeight="1" x14ac:dyDescent="0.2">
      <c r="A16" s="161"/>
      <c r="B16" s="161" t="s">
        <v>247</v>
      </c>
      <c r="C16" s="166">
        <v>4491</v>
      </c>
      <c r="D16" s="167">
        <v>0.16637030451211379</v>
      </c>
      <c r="E16" s="120"/>
      <c r="F16" s="192">
        <v>-22503</v>
      </c>
      <c r="G16" s="192">
        <v>-346277</v>
      </c>
      <c r="H16" s="192">
        <v>-105</v>
      </c>
      <c r="I16" s="217">
        <v>10414</v>
      </c>
      <c r="J16" s="192">
        <v>-26994</v>
      </c>
      <c r="K16" s="192">
        <v>-21380</v>
      </c>
      <c r="L16" s="192">
        <v>17109</v>
      </c>
      <c r="M16" s="217">
        <v>18081</v>
      </c>
      <c r="N16" s="192">
        <v>25734</v>
      </c>
      <c r="O16" s="192">
        <v>17321</v>
      </c>
      <c r="P16" s="192">
        <v>-383</v>
      </c>
      <c r="Q16" s="217">
        <v>8741</v>
      </c>
      <c r="R16" s="192">
        <v>6830</v>
      </c>
      <c r="S16" s="192">
        <v>10880</v>
      </c>
      <c r="T16" s="192">
        <v>-14562</v>
      </c>
      <c r="U16" s="217">
        <v>-19967</v>
      </c>
      <c r="V16" s="192">
        <v>-31250</v>
      </c>
      <c r="W16" s="192">
        <v>3026</v>
      </c>
      <c r="X16" s="192">
        <v>-5278</v>
      </c>
      <c r="Y16" s="217">
        <v>13195</v>
      </c>
      <c r="Z16" s="192">
        <v>41323</v>
      </c>
      <c r="AA16" s="192">
        <v>42997</v>
      </c>
      <c r="AB16" s="192">
        <v>10251</v>
      </c>
      <c r="AC16" s="217">
        <v>5172</v>
      </c>
      <c r="AD16" s="192">
        <v>7526</v>
      </c>
      <c r="AE16" s="192">
        <v>15113</v>
      </c>
      <c r="AF16" s="192"/>
      <c r="AG16" s="217"/>
      <c r="AH16" s="192"/>
      <c r="AI16" s="192"/>
      <c r="AJ16" s="192"/>
      <c r="AK16" s="217"/>
      <c r="AL16" s="192"/>
      <c r="AM16" s="192"/>
      <c r="AN16" s="192"/>
      <c r="AO16" s="192"/>
      <c r="AP16" s="218"/>
      <c r="AQ16" s="217"/>
      <c r="AR16" s="217"/>
      <c r="AS16" s="217"/>
      <c r="AT16" s="219"/>
      <c r="AU16" s="220">
        <v>-358471</v>
      </c>
      <c r="AV16" s="218">
        <v>-13184</v>
      </c>
      <c r="AW16" s="192">
        <v>-345287</v>
      </c>
      <c r="AX16" s="168" t="s">
        <v>41</v>
      </c>
      <c r="AY16" s="221"/>
      <c r="AZ16" s="218">
        <v>-358471</v>
      </c>
      <c r="BA16" s="218">
        <v>-13184</v>
      </c>
      <c r="BB16" s="218">
        <v>51413</v>
      </c>
      <c r="BC16" s="218">
        <v>-16819</v>
      </c>
      <c r="BD16" s="218">
        <v>-20307</v>
      </c>
      <c r="BE16" s="218">
        <v>99743</v>
      </c>
      <c r="BF16" s="218">
        <v>38497</v>
      </c>
      <c r="BG16" s="218">
        <v>-47651</v>
      </c>
      <c r="BH16" s="218">
        <v>31334</v>
      </c>
      <c r="BI16" s="218">
        <v>93456</v>
      </c>
      <c r="BJ16" s="218"/>
      <c r="BK16" s="218"/>
      <c r="BL16" s="218"/>
      <c r="BM16" s="164"/>
    </row>
    <row r="17" spans="1:65" ht="12.75" customHeight="1" x14ac:dyDescent="0.2">
      <c r="A17" s="161"/>
      <c r="B17" s="161" t="s">
        <v>257</v>
      </c>
      <c r="C17" s="166">
        <v>4491</v>
      </c>
      <c r="D17" s="167">
        <v>0.14973993064817284</v>
      </c>
      <c r="E17" s="120"/>
      <c r="F17" s="192">
        <v>-25501</v>
      </c>
      <c r="G17" s="192">
        <v>-349275</v>
      </c>
      <c r="H17" s="192">
        <v>-3103</v>
      </c>
      <c r="I17" s="217">
        <v>7416</v>
      </c>
      <c r="J17" s="192">
        <v>-29992</v>
      </c>
      <c r="K17" s="192">
        <v>-24340</v>
      </c>
      <c r="L17" s="192">
        <v>14188</v>
      </c>
      <c r="M17" s="217">
        <v>15083</v>
      </c>
      <c r="N17" s="192">
        <v>22774</v>
      </c>
      <c r="O17" s="192">
        <v>14400</v>
      </c>
      <c r="P17" s="192">
        <v>-3304</v>
      </c>
      <c r="Q17" s="217">
        <v>5781</v>
      </c>
      <c r="R17" s="192">
        <v>3943</v>
      </c>
      <c r="S17" s="192">
        <v>7882</v>
      </c>
      <c r="T17" s="192">
        <v>-17560</v>
      </c>
      <c r="U17" s="217">
        <v>-22804</v>
      </c>
      <c r="V17" s="192">
        <v>-32357</v>
      </c>
      <c r="W17" s="192">
        <v>1208</v>
      </c>
      <c r="X17" s="192">
        <v>-7078</v>
      </c>
      <c r="Y17" s="217">
        <v>13105</v>
      </c>
      <c r="Z17" s="192">
        <v>41323</v>
      </c>
      <c r="AA17" s="192">
        <v>42997</v>
      </c>
      <c r="AB17" s="192">
        <v>10251</v>
      </c>
      <c r="AC17" s="217">
        <v>5172</v>
      </c>
      <c r="AD17" s="192">
        <v>7526</v>
      </c>
      <c r="AE17" s="192">
        <v>15113</v>
      </c>
      <c r="AF17" s="192">
        <v>6746</v>
      </c>
      <c r="AG17" s="217"/>
      <c r="AH17" s="192"/>
      <c r="AI17" s="192"/>
      <c r="AJ17" s="192"/>
      <c r="AK17" s="217"/>
      <c r="AL17" s="192"/>
      <c r="AM17" s="192"/>
      <c r="AN17" s="192"/>
      <c r="AO17" s="192"/>
      <c r="AP17" s="218"/>
      <c r="AQ17" s="217"/>
      <c r="AR17" s="217"/>
      <c r="AS17" s="217"/>
      <c r="AT17" s="219"/>
      <c r="AU17" s="220">
        <v>-370463</v>
      </c>
      <c r="AV17" s="218">
        <v>-25061</v>
      </c>
      <c r="AW17" s="192">
        <v>-345402</v>
      </c>
      <c r="AX17" s="168" t="s">
        <v>41</v>
      </c>
      <c r="AY17" s="221"/>
      <c r="AZ17" s="218">
        <v>-370463</v>
      </c>
      <c r="BA17" s="218">
        <v>-25061</v>
      </c>
      <c r="BB17" s="218">
        <v>39651</v>
      </c>
      <c r="BC17" s="218">
        <v>-28539</v>
      </c>
      <c r="BD17" s="218">
        <v>-25122</v>
      </c>
      <c r="BE17" s="218">
        <v>99743</v>
      </c>
      <c r="BF17" s="218">
        <v>38497</v>
      </c>
      <c r="BG17" s="218">
        <v>-47651</v>
      </c>
      <c r="BH17" s="218">
        <v>31334</v>
      </c>
      <c r="BI17" s="218">
        <v>93456</v>
      </c>
      <c r="BJ17" s="218"/>
      <c r="BK17" s="218"/>
      <c r="BL17" s="218"/>
      <c r="BM17" s="164"/>
    </row>
    <row r="18" spans="1:65" ht="9.75" customHeight="1" x14ac:dyDescent="0.2">
      <c r="A18" s="161"/>
      <c r="B18" s="161"/>
      <c r="C18" s="166"/>
      <c r="D18" s="168"/>
      <c r="E18" s="120"/>
      <c r="F18" s="223"/>
      <c r="G18" s="223"/>
      <c r="H18" s="192"/>
      <c r="I18" s="217"/>
      <c r="J18" s="222"/>
      <c r="K18" s="223"/>
      <c r="L18" s="192"/>
      <c r="M18" s="217"/>
      <c r="N18" s="222"/>
      <c r="O18" s="223"/>
      <c r="P18" s="192"/>
      <c r="Q18" s="217"/>
      <c r="R18" s="222"/>
      <c r="S18" s="223"/>
      <c r="T18" s="192"/>
      <c r="U18" s="217"/>
      <c r="V18" s="222"/>
      <c r="W18" s="223"/>
      <c r="X18" s="192"/>
      <c r="Y18" s="217"/>
      <c r="Z18" s="222"/>
      <c r="AA18" s="223"/>
      <c r="AB18" s="192"/>
      <c r="AC18" s="217"/>
      <c r="AD18" s="222"/>
      <c r="AE18" s="222"/>
      <c r="AF18" s="192"/>
      <c r="AG18" s="217"/>
      <c r="AH18" s="222"/>
      <c r="AI18" s="222"/>
      <c r="AJ18" s="192"/>
      <c r="AK18" s="217"/>
      <c r="AL18" s="192"/>
      <c r="AM18" s="192"/>
      <c r="AN18" s="192"/>
      <c r="AO18" s="192"/>
      <c r="AP18" s="218"/>
      <c r="AQ18" s="217"/>
      <c r="AR18" s="217"/>
      <c r="AS18" s="217"/>
      <c r="AT18" s="219"/>
      <c r="AU18" s="189"/>
      <c r="AV18" s="189"/>
      <c r="AW18" s="192"/>
      <c r="AX18" s="168"/>
      <c r="AY18" s="221"/>
      <c r="AZ18" s="218"/>
      <c r="BA18" s="218"/>
      <c r="BB18" s="218"/>
      <c r="BC18" s="218"/>
      <c r="BD18" s="218"/>
      <c r="BE18" s="218"/>
      <c r="BF18" s="218"/>
      <c r="BG18" s="218"/>
      <c r="BH18" s="218"/>
      <c r="BI18" s="218"/>
      <c r="BJ18" s="224"/>
      <c r="BK18" s="224"/>
      <c r="BL18" s="224"/>
      <c r="BM18" s="164"/>
    </row>
    <row r="19" spans="1:65" ht="12.75" customHeight="1" x14ac:dyDescent="0.2">
      <c r="A19" s="162" t="s">
        <v>8</v>
      </c>
      <c r="B19" s="161"/>
      <c r="C19" s="166"/>
      <c r="D19" s="168"/>
      <c r="E19" s="120"/>
      <c r="F19" s="222"/>
      <c r="G19" s="222"/>
      <c r="H19" s="192"/>
      <c r="I19" s="217"/>
      <c r="J19" s="222"/>
      <c r="K19" s="222"/>
      <c r="L19" s="192"/>
      <c r="M19" s="217"/>
      <c r="N19" s="222"/>
      <c r="O19" s="222"/>
      <c r="P19" s="192"/>
      <c r="Q19" s="217"/>
      <c r="R19" s="222"/>
      <c r="S19" s="222"/>
      <c r="T19" s="192"/>
      <c r="U19" s="217"/>
      <c r="V19" s="222"/>
      <c r="W19" s="222"/>
      <c r="X19" s="192"/>
      <c r="Y19" s="217"/>
      <c r="Z19" s="222"/>
      <c r="AA19" s="222"/>
      <c r="AB19" s="192"/>
      <c r="AC19" s="217"/>
      <c r="AD19" s="222"/>
      <c r="AE19" s="222"/>
      <c r="AF19" s="192"/>
      <c r="AG19" s="217"/>
      <c r="AH19" s="222"/>
      <c r="AI19" s="222"/>
      <c r="AJ19" s="192"/>
      <c r="AK19" s="217"/>
      <c r="AL19" s="192"/>
      <c r="AM19" s="192"/>
      <c r="AN19" s="192"/>
      <c r="AO19" s="192"/>
      <c r="AP19" s="218"/>
      <c r="AQ19" s="217"/>
      <c r="AR19" s="217"/>
      <c r="AS19" s="217"/>
      <c r="AT19" s="219"/>
      <c r="AU19" s="189"/>
      <c r="AV19" s="189"/>
      <c r="AW19" s="192"/>
      <c r="AX19" s="168"/>
      <c r="AY19" s="221"/>
      <c r="AZ19" s="218"/>
      <c r="BA19" s="218"/>
      <c r="BB19" s="218"/>
      <c r="BC19" s="218"/>
      <c r="BD19" s="218"/>
      <c r="BE19" s="218"/>
      <c r="BF19" s="218"/>
      <c r="BG19" s="218"/>
      <c r="BH19" s="218"/>
      <c r="BI19" s="218"/>
      <c r="BJ19" s="218"/>
      <c r="BK19" s="218"/>
      <c r="BL19" s="218"/>
      <c r="BM19" s="164"/>
    </row>
    <row r="20" spans="1:65" ht="12.75" customHeight="1" x14ac:dyDescent="0.2">
      <c r="A20" s="163"/>
      <c r="B20" s="161" t="s">
        <v>9</v>
      </c>
      <c r="C20" s="166">
        <v>-945359</v>
      </c>
      <c r="D20" s="167">
        <v>-0.21633399353075181</v>
      </c>
      <c r="E20" s="120"/>
      <c r="F20" s="192">
        <v>3424546</v>
      </c>
      <c r="G20" s="192">
        <v>2763315</v>
      </c>
      <c r="H20" s="192">
        <v>3981552</v>
      </c>
      <c r="I20" s="217">
        <v>4428413</v>
      </c>
      <c r="J20" s="192">
        <v>4369905</v>
      </c>
      <c r="K20" s="192">
        <v>3930036</v>
      </c>
      <c r="L20" s="192">
        <v>4719202</v>
      </c>
      <c r="M20" s="217">
        <v>4371138</v>
      </c>
      <c r="N20" s="192">
        <v>5014622</v>
      </c>
      <c r="O20" s="192">
        <v>4122920</v>
      </c>
      <c r="P20" s="192">
        <v>4245682</v>
      </c>
      <c r="Q20" s="217">
        <v>5327433</v>
      </c>
      <c r="R20" s="192">
        <v>4603502</v>
      </c>
      <c r="S20" s="225">
        <v>4977201</v>
      </c>
      <c r="T20" s="192">
        <v>5102481</v>
      </c>
      <c r="U20" s="217">
        <v>5105838</v>
      </c>
      <c r="V20" s="192">
        <v>5762723</v>
      </c>
      <c r="W20" s="192">
        <v>4439877</v>
      </c>
      <c r="X20" s="192">
        <v>5665166</v>
      </c>
      <c r="Y20" s="217">
        <v>4429105</v>
      </c>
      <c r="Z20" s="192">
        <v>5097500</v>
      </c>
      <c r="AA20" s="192">
        <v>4555884</v>
      </c>
      <c r="AB20" s="192">
        <v>5261916</v>
      </c>
      <c r="AC20" s="217">
        <v>3961904</v>
      </c>
      <c r="AD20" s="192">
        <v>3123848</v>
      </c>
      <c r="AE20" s="192">
        <v>2583857</v>
      </c>
      <c r="AF20" s="192">
        <v>3407005</v>
      </c>
      <c r="AG20" s="217">
        <v>2184790</v>
      </c>
      <c r="AH20" s="192">
        <v>2022099</v>
      </c>
      <c r="AI20" s="192">
        <v>1679685</v>
      </c>
      <c r="AJ20" s="192">
        <v>1942070</v>
      </c>
      <c r="AK20" s="217">
        <v>2333893</v>
      </c>
      <c r="AL20" s="192">
        <v>2098718</v>
      </c>
      <c r="AM20" s="192">
        <v>1972741</v>
      </c>
      <c r="AN20" s="192">
        <v>2525725</v>
      </c>
      <c r="AO20" s="192">
        <v>2693627</v>
      </c>
      <c r="AP20" s="218">
        <v>2609942</v>
      </c>
      <c r="AQ20" s="217">
        <v>1794143</v>
      </c>
      <c r="AR20" s="217">
        <v>1665413</v>
      </c>
      <c r="AS20" s="217">
        <v>1789397</v>
      </c>
      <c r="AT20" s="219"/>
      <c r="AU20" s="226">
        <v>3424546</v>
      </c>
      <c r="AV20" s="218">
        <v>4369905</v>
      </c>
      <c r="AW20" s="192">
        <v>-945359</v>
      </c>
      <c r="AX20" s="168">
        <v>-0.21633399353075181</v>
      </c>
      <c r="AY20" s="221"/>
      <c r="AZ20" s="218">
        <v>3424546</v>
      </c>
      <c r="BA20" s="218">
        <v>4369905</v>
      </c>
      <c r="BB20" s="218">
        <v>5014622</v>
      </c>
      <c r="BC20" s="218">
        <v>4603502</v>
      </c>
      <c r="BD20" s="218">
        <v>5762723</v>
      </c>
      <c r="BE20" s="218">
        <v>5097500</v>
      </c>
      <c r="BF20" s="218">
        <v>3123848</v>
      </c>
      <c r="BG20" s="218">
        <v>2022099</v>
      </c>
      <c r="BH20" s="218">
        <v>2098718</v>
      </c>
      <c r="BI20" s="218">
        <v>2609942</v>
      </c>
      <c r="BJ20" s="218">
        <v>2177973</v>
      </c>
      <c r="BK20" s="218">
        <v>1638165</v>
      </c>
      <c r="BL20" s="218">
        <v>1508366</v>
      </c>
      <c r="BM20" s="164"/>
    </row>
    <row r="21" spans="1:65" ht="12.75" customHeight="1" x14ac:dyDescent="0.2">
      <c r="A21" s="163"/>
      <c r="B21" s="161" t="s">
        <v>10</v>
      </c>
      <c r="C21" s="166">
        <v>-576193</v>
      </c>
      <c r="D21" s="167">
        <v>-0.17772281319939495</v>
      </c>
      <c r="E21" s="120"/>
      <c r="F21" s="192">
        <v>2665895</v>
      </c>
      <c r="G21" s="192">
        <v>1962623</v>
      </c>
      <c r="H21" s="192">
        <v>2841706</v>
      </c>
      <c r="I21" s="192">
        <v>3288860</v>
      </c>
      <c r="J21" s="166">
        <v>3242088</v>
      </c>
      <c r="K21" s="192">
        <v>2812476</v>
      </c>
      <c r="L21" s="192">
        <v>3562261</v>
      </c>
      <c r="M21" s="217">
        <v>3232024</v>
      </c>
      <c r="N21" s="192">
        <v>3831030</v>
      </c>
      <c r="O21" s="192">
        <v>2991414</v>
      </c>
      <c r="P21" s="192">
        <v>3150694</v>
      </c>
      <c r="Q21" s="217">
        <v>4246564</v>
      </c>
      <c r="R21" s="192">
        <v>3538170</v>
      </c>
      <c r="S21" s="225">
        <v>3910105</v>
      </c>
      <c r="T21" s="192">
        <v>4052592</v>
      </c>
      <c r="U21" s="217">
        <v>4030987</v>
      </c>
      <c r="V21" s="192">
        <v>4753144</v>
      </c>
      <c r="W21" s="192">
        <v>3569364</v>
      </c>
      <c r="X21" s="192">
        <v>4801673</v>
      </c>
      <c r="Y21" s="217">
        <v>3580864</v>
      </c>
      <c r="Z21" s="192">
        <v>4340608</v>
      </c>
      <c r="AA21" s="192">
        <v>3831158</v>
      </c>
      <c r="AB21" s="192">
        <v>4581386</v>
      </c>
      <c r="AC21" s="217">
        <v>3290908</v>
      </c>
      <c r="AD21" s="192">
        <v>2722103</v>
      </c>
      <c r="AE21" s="192">
        <v>2183190</v>
      </c>
      <c r="AF21" s="192">
        <v>3018780</v>
      </c>
      <c r="AG21" s="217">
        <v>1799394</v>
      </c>
      <c r="AH21" s="192">
        <v>1649395</v>
      </c>
      <c r="AI21" s="192">
        <v>1321724</v>
      </c>
      <c r="AJ21" s="192">
        <v>1527762</v>
      </c>
      <c r="AK21" s="217">
        <v>1893991</v>
      </c>
      <c r="AL21" s="192">
        <v>1741274</v>
      </c>
      <c r="AM21" s="192">
        <v>1582513</v>
      </c>
      <c r="AN21" s="192">
        <v>2143412</v>
      </c>
      <c r="AO21" s="192">
        <v>2304386</v>
      </c>
      <c r="AP21" s="218">
        <v>2237751</v>
      </c>
      <c r="AQ21" s="217">
        <v>1438915</v>
      </c>
      <c r="AR21" s="217">
        <v>1338324</v>
      </c>
      <c r="AS21" s="217">
        <v>1478199</v>
      </c>
      <c r="AT21" s="219"/>
      <c r="AU21" s="226">
        <v>2665895</v>
      </c>
      <c r="AV21" s="218">
        <v>3242088</v>
      </c>
      <c r="AW21" s="192">
        <v>-576193</v>
      </c>
      <c r="AX21" s="168">
        <v>-0.17772281319939495</v>
      </c>
      <c r="AY21" s="221"/>
      <c r="AZ21" s="218">
        <v>2665895</v>
      </c>
      <c r="BA21" s="218">
        <v>3242088</v>
      </c>
      <c r="BB21" s="218">
        <v>3831030</v>
      </c>
      <c r="BC21" s="218">
        <v>3538170</v>
      </c>
      <c r="BD21" s="218">
        <v>4753144</v>
      </c>
      <c r="BE21" s="218">
        <v>4340608</v>
      </c>
      <c r="BF21" s="218">
        <v>2722103</v>
      </c>
      <c r="BG21" s="218">
        <v>1649395</v>
      </c>
      <c r="BH21" s="218">
        <v>1741274</v>
      </c>
      <c r="BI21" s="218">
        <v>2237751</v>
      </c>
      <c r="BJ21" s="218">
        <v>1890143</v>
      </c>
      <c r="BK21" s="218">
        <v>1415954</v>
      </c>
      <c r="BL21" s="218">
        <v>1409679</v>
      </c>
      <c r="BM21" s="164"/>
    </row>
    <row r="22" spans="1:65" ht="12.75" customHeight="1" x14ac:dyDescent="0.2">
      <c r="A22" s="163"/>
      <c r="B22" s="161" t="s">
        <v>175</v>
      </c>
      <c r="C22" s="166">
        <v>-1553</v>
      </c>
      <c r="D22" s="167">
        <v>-0.15114355231143553</v>
      </c>
      <c r="E22" s="120"/>
      <c r="F22" s="227">
        <v>8722</v>
      </c>
      <c r="G22" s="227">
        <v>11481</v>
      </c>
      <c r="H22" s="227">
        <v>11361</v>
      </c>
      <c r="I22" s="217">
        <v>11584</v>
      </c>
      <c r="J22" s="227">
        <v>10275</v>
      </c>
      <c r="K22" s="227">
        <v>9608</v>
      </c>
      <c r="L22" s="227">
        <v>15130</v>
      </c>
      <c r="M22" s="217">
        <v>15821</v>
      </c>
      <c r="N22" s="227">
        <v>14912</v>
      </c>
      <c r="O22" s="227">
        <v>12110</v>
      </c>
      <c r="P22" s="227">
        <v>12375</v>
      </c>
      <c r="Q22" s="217">
        <v>12244</v>
      </c>
      <c r="R22" s="227">
        <v>16169</v>
      </c>
      <c r="S22" s="228">
        <v>15913</v>
      </c>
      <c r="T22" s="227">
        <v>16047</v>
      </c>
      <c r="U22" s="217">
        <v>16882</v>
      </c>
      <c r="V22" s="227">
        <v>17454</v>
      </c>
      <c r="W22" s="227">
        <v>18218</v>
      </c>
      <c r="X22" s="229">
        <v>0</v>
      </c>
      <c r="Y22" s="230">
        <v>0</v>
      </c>
      <c r="Z22" s="229">
        <v>0</v>
      </c>
      <c r="AA22" s="229">
        <v>0</v>
      </c>
      <c r="AB22" s="229">
        <v>0</v>
      </c>
      <c r="AC22" s="230">
        <v>0</v>
      </c>
      <c r="AD22" s="229">
        <v>0</v>
      </c>
      <c r="AE22" s="229">
        <v>0</v>
      </c>
      <c r="AF22" s="192"/>
      <c r="AG22" s="217"/>
      <c r="AH22" s="192"/>
      <c r="AI22" s="192"/>
      <c r="AJ22" s="192"/>
      <c r="AK22" s="217"/>
      <c r="AL22" s="192"/>
      <c r="AM22" s="192"/>
      <c r="AN22" s="192"/>
      <c r="AO22" s="192"/>
      <c r="AP22" s="218"/>
      <c r="AQ22" s="217"/>
      <c r="AR22" s="217"/>
      <c r="AS22" s="217"/>
      <c r="AT22" s="219"/>
      <c r="AU22" s="226">
        <v>8722</v>
      </c>
      <c r="AV22" s="218">
        <v>10275</v>
      </c>
      <c r="AW22" s="192">
        <v>-1553</v>
      </c>
      <c r="AX22" s="168">
        <v>-0.15114355231143553</v>
      </c>
      <c r="AY22" s="221"/>
      <c r="AZ22" s="218">
        <v>8722</v>
      </c>
      <c r="BA22" s="218">
        <v>10275</v>
      </c>
      <c r="BB22" s="218">
        <v>14912</v>
      </c>
      <c r="BC22" s="218">
        <v>16169</v>
      </c>
      <c r="BD22" s="218">
        <v>17454</v>
      </c>
      <c r="BE22" s="231">
        <v>0</v>
      </c>
      <c r="BF22" s="231">
        <v>0</v>
      </c>
      <c r="BG22" s="231">
        <v>0</v>
      </c>
      <c r="BH22" s="231">
        <v>0</v>
      </c>
      <c r="BI22" s="231">
        <v>0</v>
      </c>
      <c r="BJ22" s="218"/>
      <c r="BK22" s="218"/>
      <c r="BL22" s="218"/>
      <c r="BM22" s="164"/>
    </row>
    <row r="23" spans="1:65" ht="12.75" customHeight="1" x14ac:dyDescent="0.2">
      <c r="A23" s="163"/>
      <c r="B23" s="161" t="s">
        <v>11</v>
      </c>
      <c r="C23" s="166">
        <v>-367613</v>
      </c>
      <c r="D23" s="167">
        <v>-0.32894781583153027</v>
      </c>
      <c r="E23" s="120"/>
      <c r="F23" s="227">
        <v>749929</v>
      </c>
      <c r="G23" s="227">
        <v>789211</v>
      </c>
      <c r="H23" s="227">
        <v>1128485</v>
      </c>
      <c r="I23" s="217">
        <v>1127969</v>
      </c>
      <c r="J23" s="227">
        <v>1117542</v>
      </c>
      <c r="K23" s="227">
        <v>1107952</v>
      </c>
      <c r="L23" s="227">
        <v>1141811</v>
      </c>
      <c r="M23" s="217">
        <v>1123293</v>
      </c>
      <c r="N23" s="227">
        <v>1168680</v>
      </c>
      <c r="O23" s="227">
        <v>1119396</v>
      </c>
      <c r="P23" s="227">
        <v>1082613</v>
      </c>
      <c r="Q23" s="217">
        <v>1068625</v>
      </c>
      <c r="R23" s="227">
        <v>1049163</v>
      </c>
      <c r="S23" s="228">
        <v>1051183</v>
      </c>
      <c r="T23" s="227">
        <v>1033842</v>
      </c>
      <c r="U23" s="217">
        <v>1057969</v>
      </c>
      <c r="V23" s="192">
        <v>992125</v>
      </c>
      <c r="W23" s="192">
        <v>852295</v>
      </c>
      <c r="X23" s="192">
        <v>863493</v>
      </c>
      <c r="Y23" s="217">
        <v>848241</v>
      </c>
      <c r="Z23" s="192">
        <v>756892</v>
      </c>
      <c r="AA23" s="192">
        <v>724726</v>
      </c>
      <c r="AB23" s="192">
        <v>680530</v>
      </c>
      <c r="AC23" s="217">
        <v>670996</v>
      </c>
      <c r="AD23" s="192">
        <v>401745</v>
      </c>
      <c r="AE23" s="192">
        <v>400667</v>
      </c>
      <c r="AF23" s="192">
        <v>388225</v>
      </c>
      <c r="AG23" s="217">
        <v>385396</v>
      </c>
      <c r="AH23" s="192">
        <v>372704</v>
      </c>
      <c r="AI23" s="192">
        <v>357961</v>
      </c>
      <c r="AJ23" s="192">
        <v>414308</v>
      </c>
      <c r="AK23" s="217">
        <v>439902</v>
      </c>
      <c r="AL23" s="192">
        <v>357444</v>
      </c>
      <c r="AM23" s="192">
        <v>390228</v>
      </c>
      <c r="AN23" s="192">
        <v>382313</v>
      </c>
      <c r="AO23" s="192">
        <v>389241</v>
      </c>
      <c r="AP23" s="218">
        <v>372191</v>
      </c>
      <c r="AQ23" s="217">
        <v>355228</v>
      </c>
      <c r="AR23" s="217">
        <v>327089</v>
      </c>
      <c r="AS23" s="217">
        <v>311198</v>
      </c>
      <c r="AT23" s="219"/>
      <c r="AU23" s="226">
        <v>749929</v>
      </c>
      <c r="AV23" s="218">
        <v>1117542</v>
      </c>
      <c r="AW23" s="192">
        <v>-367613</v>
      </c>
      <c r="AX23" s="168">
        <v>-0.32894781583153027</v>
      </c>
      <c r="AY23" s="221"/>
      <c r="AZ23" s="218">
        <v>749929</v>
      </c>
      <c r="BA23" s="218">
        <v>1117542</v>
      </c>
      <c r="BB23" s="218">
        <v>1168680</v>
      </c>
      <c r="BC23" s="218">
        <v>1049163</v>
      </c>
      <c r="BD23" s="218">
        <v>992125</v>
      </c>
      <c r="BE23" s="218">
        <v>756892</v>
      </c>
      <c r="BF23" s="218">
        <v>401745</v>
      </c>
      <c r="BG23" s="218">
        <v>372704</v>
      </c>
      <c r="BH23" s="218">
        <v>357444</v>
      </c>
      <c r="BI23" s="218">
        <v>372191</v>
      </c>
      <c r="BJ23" s="218">
        <v>287830</v>
      </c>
      <c r="BK23" s="218">
        <v>222211</v>
      </c>
      <c r="BL23" s="218">
        <v>98687</v>
      </c>
      <c r="BM23" s="164"/>
    </row>
    <row r="24" spans="1:65" ht="9.75" customHeight="1" x14ac:dyDescent="0.2">
      <c r="A24" s="163"/>
      <c r="B24" s="161"/>
      <c r="C24" s="166"/>
      <c r="D24" s="168"/>
      <c r="E24" s="120"/>
      <c r="F24" s="222"/>
      <c r="G24" s="222"/>
      <c r="H24" s="189"/>
      <c r="I24" s="232"/>
      <c r="J24" s="222"/>
      <c r="K24" s="222"/>
      <c r="L24" s="189"/>
      <c r="M24" s="232"/>
      <c r="N24" s="222"/>
      <c r="O24" s="222"/>
      <c r="P24" s="189"/>
      <c r="Q24" s="232"/>
      <c r="R24" s="222"/>
      <c r="S24" s="222"/>
      <c r="T24" s="189"/>
      <c r="U24" s="232"/>
      <c r="V24" s="222"/>
      <c r="W24" s="222"/>
      <c r="X24" s="189"/>
      <c r="Y24" s="232"/>
      <c r="Z24" s="222"/>
      <c r="AA24" s="222"/>
      <c r="AB24" s="189"/>
      <c r="AC24" s="232"/>
      <c r="AD24" s="222"/>
      <c r="AE24" s="222"/>
      <c r="AF24" s="189"/>
      <c r="AG24" s="232"/>
      <c r="AH24" s="222"/>
      <c r="AI24" s="222"/>
      <c r="AJ24" s="189"/>
      <c r="AK24" s="232"/>
      <c r="AL24" s="192"/>
      <c r="AM24" s="192"/>
      <c r="AN24" s="192"/>
      <c r="AO24" s="192"/>
      <c r="AP24" s="218"/>
      <c r="AQ24" s="217"/>
      <c r="AR24" s="217"/>
      <c r="AS24" s="217"/>
      <c r="AT24" s="219"/>
      <c r="AU24" s="189"/>
      <c r="AV24" s="189"/>
      <c r="AW24" s="192"/>
      <c r="AX24" s="168"/>
      <c r="AY24" s="221"/>
      <c r="AZ24" s="218"/>
      <c r="BA24" s="218"/>
      <c r="BB24" s="218"/>
      <c r="BC24" s="218"/>
      <c r="BD24" s="218"/>
      <c r="BE24" s="218"/>
      <c r="BF24" s="218"/>
      <c r="BG24" s="218"/>
      <c r="BH24" s="218"/>
      <c r="BI24" s="218"/>
      <c r="BJ24" s="233"/>
      <c r="BK24" s="233"/>
      <c r="BL24" s="233"/>
      <c r="BM24" s="164"/>
    </row>
    <row r="25" spans="1:65" ht="12.75" customHeight="1" x14ac:dyDescent="0.2">
      <c r="A25" s="162" t="s">
        <v>189</v>
      </c>
      <c r="B25" s="161"/>
      <c r="C25" s="166"/>
      <c r="D25" s="168"/>
      <c r="E25" s="120"/>
      <c r="F25" s="222"/>
      <c r="G25" s="222"/>
      <c r="H25" s="189"/>
      <c r="I25" s="232"/>
      <c r="J25" s="222"/>
      <c r="K25" s="222"/>
      <c r="L25" s="189"/>
      <c r="M25" s="232"/>
      <c r="N25" s="222"/>
      <c r="O25" s="222"/>
      <c r="P25" s="189"/>
      <c r="Q25" s="232"/>
      <c r="R25" s="222"/>
      <c r="S25" s="222"/>
      <c r="T25" s="189"/>
      <c r="U25" s="232"/>
      <c r="V25" s="222"/>
      <c r="W25" s="222"/>
      <c r="X25" s="189"/>
      <c r="Y25" s="232"/>
      <c r="Z25" s="222"/>
      <c r="AA25" s="222"/>
      <c r="AB25" s="189"/>
      <c r="AC25" s="232"/>
      <c r="AD25" s="222"/>
      <c r="AE25" s="222"/>
      <c r="AF25" s="189"/>
      <c r="AG25" s="232"/>
      <c r="AH25" s="222"/>
      <c r="AI25" s="222"/>
      <c r="AJ25" s="189"/>
      <c r="AK25" s="232"/>
      <c r="AL25" s="192"/>
      <c r="AM25" s="192"/>
      <c r="AN25" s="192"/>
      <c r="AO25" s="192"/>
      <c r="AP25" s="218"/>
      <c r="AQ25" s="217"/>
      <c r="AR25" s="217"/>
      <c r="AS25" s="217"/>
      <c r="AT25" s="219"/>
      <c r="AU25" s="189"/>
      <c r="AV25" s="189"/>
      <c r="AW25" s="192"/>
      <c r="AX25" s="168"/>
      <c r="AY25" s="221"/>
      <c r="AZ25" s="218"/>
      <c r="BA25" s="218"/>
      <c r="BB25" s="218"/>
      <c r="BC25" s="218"/>
      <c r="BD25" s="218"/>
      <c r="BE25" s="218"/>
      <c r="BF25" s="218"/>
      <c r="BG25" s="218"/>
      <c r="BH25" s="218"/>
      <c r="BI25" s="218"/>
      <c r="BJ25" s="218"/>
      <c r="BK25" s="218"/>
      <c r="BL25" s="218"/>
      <c r="BM25" s="164"/>
    </row>
    <row r="26" spans="1:65" ht="13.5" customHeight="1" x14ac:dyDescent="0.2">
      <c r="A26" s="162"/>
      <c r="B26" s="161" t="s">
        <v>190</v>
      </c>
      <c r="C26" s="166">
        <v>-304</v>
      </c>
      <c r="D26" s="167">
        <v>-0.19474695707879563</v>
      </c>
      <c r="E26" s="127"/>
      <c r="F26" s="192">
        <v>1257</v>
      </c>
      <c r="G26" s="192">
        <v>1262</v>
      </c>
      <c r="H26" s="192">
        <v>1360</v>
      </c>
      <c r="I26" s="217">
        <v>1419</v>
      </c>
      <c r="J26" s="192">
        <v>1561</v>
      </c>
      <c r="K26" s="192">
        <v>1441</v>
      </c>
      <c r="L26" s="192">
        <v>1391</v>
      </c>
      <c r="M26" s="217">
        <v>1270</v>
      </c>
      <c r="N26" s="192">
        <v>1204</v>
      </c>
      <c r="O26" s="192">
        <v>1070</v>
      </c>
      <c r="P26" s="192">
        <v>935</v>
      </c>
      <c r="Q26" s="217">
        <v>880</v>
      </c>
      <c r="R26" s="192">
        <v>835</v>
      </c>
      <c r="S26" s="192">
        <v>791</v>
      </c>
      <c r="T26" s="192">
        <v>784</v>
      </c>
      <c r="U26" s="217">
        <v>709</v>
      </c>
      <c r="V26" s="192">
        <v>677</v>
      </c>
      <c r="W26" s="192">
        <v>607</v>
      </c>
      <c r="X26" s="192">
        <v>574</v>
      </c>
      <c r="Y26" s="217">
        <v>575</v>
      </c>
      <c r="Z26" s="192">
        <v>546</v>
      </c>
      <c r="AA26" s="192">
        <v>514</v>
      </c>
      <c r="AB26" s="192">
        <v>473</v>
      </c>
      <c r="AC26" s="217">
        <v>431</v>
      </c>
      <c r="AD26" s="192">
        <v>445</v>
      </c>
      <c r="AE26" s="192"/>
      <c r="AF26" s="192"/>
      <c r="AG26" s="217"/>
      <c r="AH26" s="192"/>
      <c r="AI26" s="192"/>
      <c r="AJ26" s="192"/>
      <c r="AK26" s="192"/>
      <c r="AL26" s="166"/>
      <c r="AM26" s="192"/>
      <c r="AN26" s="192"/>
      <c r="AO26" s="192"/>
      <c r="AP26" s="218"/>
      <c r="AQ26" s="217"/>
      <c r="AR26" s="217"/>
      <c r="AS26" s="217"/>
      <c r="AT26" s="219"/>
      <c r="AU26" s="226">
        <v>1257</v>
      </c>
      <c r="AV26" s="218">
        <v>1561</v>
      </c>
      <c r="AW26" s="192">
        <v>-304</v>
      </c>
      <c r="AX26" s="168">
        <v>-0.19474695707879563</v>
      </c>
      <c r="AY26" s="221"/>
      <c r="AZ26" s="218">
        <v>1257</v>
      </c>
      <c r="BA26" s="218">
        <v>1561</v>
      </c>
      <c r="BB26" s="218">
        <v>1204</v>
      </c>
      <c r="BC26" s="218">
        <v>835</v>
      </c>
      <c r="BD26" s="218">
        <v>677</v>
      </c>
      <c r="BE26" s="218">
        <v>546</v>
      </c>
      <c r="BF26" s="218">
        <v>445</v>
      </c>
      <c r="BG26" s="218">
        <v>393</v>
      </c>
      <c r="BH26" s="218">
        <v>730</v>
      </c>
      <c r="BI26" s="218"/>
      <c r="BJ26" s="218"/>
      <c r="BK26" s="218"/>
      <c r="BL26" s="218"/>
      <c r="BM26" s="164"/>
    </row>
    <row r="27" spans="1:65" ht="13.5" customHeight="1" x14ac:dyDescent="0.2">
      <c r="A27" s="163"/>
      <c r="B27" s="169" t="s">
        <v>317</v>
      </c>
      <c r="C27" s="166">
        <v>-1537</v>
      </c>
      <c r="D27" s="167">
        <v>-0.14325659427719264</v>
      </c>
      <c r="E27" s="120"/>
      <c r="F27" s="192">
        <v>9192</v>
      </c>
      <c r="G27" s="192">
        <v>9035</v>
      </c>
      <c r="H27" s="192">
        <v>9481</v>
      </c>
      <c r="I27" s="217">
        <v>10648</v>
      </c>
      <c r="J27" s="192">
        <v>10729</v>
      </c>
      <c r="K27" s="192">
        <v>10310</v>
      </c>
      <c r="L27" s="192">
        <v>10757</v>
      </c>
      <c r="M27" s="217">
        <v>10958</v>
      </c>
      <c r="N27" s="192">
        <v>10160</v>
      </c>
      <c r="O27" s="192">
        <v>9536</v>
      </c>
      <c r="P27" s="192">
        <v>9427</v>
      </c>
      <c r="Q27" s="217">
        <v>9325</v>
      </c>
      <c r="R27" s="192">
        <v>10429</v>
      </c>
      <c r="S27" s="192">
        <v>11403</v>
      </c>
      <c r="T27" s="192">
        <v>13344</v>
      </c>
      <c r="U27" s="217">
        <v>13137</v>
      </c>
      <c r="V27" s="192">
        <v>14828</v>
      </c>
      <c r="W27" s="192">
        <v>14367</v>
      </c>
      <c r="X27" s="192">
        <v>14635</v>
      </c>
      <c r="Y27" s="217">
        <v>15676</v>
      </c>
      <c r="Z27" s="192">
        <v>16985</v>
      </c>
      <c r="AA27" s="192">
        <v>16006</v>
      </c>
      <c r="AB27" s="192">
        <v>13895</v>
      </c>
      <c r="AC27" s="217">
        <v>12571</v>
      </c>
      <c r="AD27" s="192">
        <v>12922</v>
      </c>
      <c r="AE27" s="192">
        <v>12210</v>
      </c>
      <c r="AF27" s="192">
        <v>11386</v>
      </c>
      <c r="AG27" s="217">
        <v>10341</v>
      </c>
      <c r="AH27" s="192">
        <v>9184</v>
      </c>
      <c r="AI27" s="192">
        <v>9030</v>
      </c>
      <c r="AJ27" s="192">
        <v>11584</v>
      </c>
      <c r="AK27" s="192">
        <v>14695</v>
      </c>
      <c r="AL27" s="166">
        <v>14295</v>
      </c>
      <c r="AM27" s="192">
        <v>14860</v>
      </c>
      <c r="AN27" s="192">
        <v>15288</v>
      </c>
      <c r="AO27" s="192">
        <v>15701</v>
      </c>
      <c r="AP27" s="218">
        <v>15014</v>
      </c>
      <c r="AQ27" s="217">
        <v>14121</v>
      </c>
      <c r="AR27" s="217">
        <v>13826</v>
      </c>
      <c r="AS27" s="217">
        <v>13942</v>
      </c>
      <c r="AT27" s="219"/>
      <c r="AU27" s="226">
        <v>9192</v>
      </c>
      <c r="AV27" s="218">
        <v>10729</v>
      </c>
      <c r="AW27" s="192">
        <v>-1537</v>
      </c>
      <c r="AX27" s="168">
        <v>-0.14325659427719264</v>
      </c>
      <c r="AY27" s="221"/>
      <c r="AZ27" s="218">
        <v>9192</v>
      </c>
      <c r="BA27" s="218">
        <v>10729</v>
      </c>
      <c r="BB27" s="218">
        <v>10160</v>
      </c>
      <c r="BC27" s="218">
        <v>10429</v>
      </c>
      <c r="BD27" s="218">
        <v>14828</v>
      </c>
      <c r="BE27" s="218">
        <v>16985</v>
      </c>
      <c r="BF27" s="218">
        <v>12922</v>
      </c>
      <c r="BG27" s="218">
        <v>9184</v>
      </c>
      <c r="BH27" s="218">
        <v>14295</v>
      </c>
      <c r="BI27" s="218">
        <v>15014</v>
      </c>
      <c r="BJ27" s="218">
        <v>14310</v>
      </c>
      <c r="BK27" s="218">
        <v>9967</v>
      </c>
      <c r="BL27" s="218">
        <v>8292</v>
      </c>
      <c r="BM27" s="164"/>
    </row>
    <row r="28" spans="1:65" ht="13.5" customHeight="1" x14ac:dyDescent="0.2">
      <c r="A28" s="163"/>
      <c r="B28" s="169" t="s">
        <v>196</v>
      </c>
      <c r="C28" s="166">
        <v>1028</v>
      </c>
      <c r="D28" s="167">
        <v>4.7236134724072967E-2</v>
      </c>
      <c r="E28" s="120"/>
      <c r="F28" s="192">
        <v>22791</v>
      </c>
      <c r="G28" s="192">
        <v>24530</v>
      </c>
      <c r="H28" s="192">
        <v>22948</v>
      </c>
      <c r="I28" s="217">
        <v>22813</v>
      </c>
      <c r="J28" s="192">
        <v>21763</v>
      </c>
      <c r="K28" s="192">
        <v>20307</v>
      </c>
      <c r="L28" s="192">
        <v>20420</v>
      </c>
      <c r="M28" s="217">
        <v>20486</v>
      </c>
      <c r="N28" s="192">
        <v>20156</v>
      </c>
      <c r="O28" s="192">
        <v>18984</v>
      </c>
      <c r="P28" s="192">
        <v>17655</v>
      </c>
      <c r="Q28" s="217">
        <v>16125</v>
      </c>
      <c r="R28" s="192">
        <v>15936</v>
      </c>
      <c r="S28" s="192">
        <v>15228</v>
      </c>
      <c r="T28" s="192">
        <v>13122</v>
      </c>
      <c r="U28" s="217">
        <v>12583</v>
      </c>
      <c r="V28" s="192">
        <v>13087.2</v>
      </c>
      <c r="W28" s="192">
        <v>0</v>
      </c>
      <c r="X28" s="192">
        <v>0</v>
      </c>
      <c r="Y28" s="217">
        <v>0</v>
      </c>
      <c r="Z28" s="192">
        <v>0</v>
      </c>
      <c r="AA28" s="192">
        <v>0</v>
      </c>
      <c r="AB28" s="192">
        <v>0</v>
      </c>
      <c r="AC28" s="217">
        <v>0</v>
      </c>
      <c r="AD28" s="192">
        <v>0</v>
      </c>
      <c r="AE28" s="192">
        <v>423</v>
      </c>
      <c r="AF28" s="192">
        <v>453</v>
      </c>
      <c r="AG28" s="217">
        <v>443</v>
      </c>
      <c r="AH28" s="192">
        <v>393</v>
      </c>
      <c r="AI28" s="192">
        <v>454</v>
      </c>
      <c r="AJ28" s="192">
        <v>609</v>
      </c>
      <c r="AK28" s="192">
        <v>747</v>
      </c>
      <c r="AL28" s="166">
        <v>730</v>
      </c>
      <c r="AM28" s="192">
        <v>760</v>
      </c>
      <c r="AN28" s="192">
        <v>777</v>
      </c>
      <c r="AO28" s="192">
        <v>815</v>
      </c>
      <c r="AP28" s="218">
        <v>807</v>
      </c>
      <c r="AQ28" s="217">
        <v>814</v>
      </c>
      <c r="AR28" s="217">
        <v>745</v>
      </c>
      <c r="AS28" s="217">
        <v>712</v>
      </c>
      <c r="AT28" s="219"/>
      <c r="AU28" s="226">
        <v>22791</v>
      </c>
      <c r="AV28" s="218">
        <v>21763</v>
      </c>
      <c r="AW28" s="192">
        <v>1028</v>
      </c>
      <c r="AX28" s="168">
        <v>4.7236134724072967E-2</v>
      </c>
      <c r="AY28" s="221"/>
      <c r="AZ28" s="218">
        <v>22791</v>
      </c>
      <c r="BA28" s="218">
        <v>21763</v>
      </c>
      <c r="BB28" s="218">
        <v>20156</v>
      </c>
      <c r="BC28" s="218">
        <v>15936</v>
      </c>
      <c r="BD28" s="218">
        <v>13087.2</v>
      </c>
      <c r="BE28" s="218">
        <v>0</v>
      </c>
      <c r="BF28" s="218">
        <v>0</v>
      </c>
      <c r="BG28" s="218">
        <v>0</v>
      </c>
      <c r="BH28" s="218">
        <v>0</v>
      </c>
      <c r="BI28" s="218">
        <v>807</v>
      </c>
      <c r="BJ28" s="218">
        <v>613</v>
      </c>
      <c r="BK28" s="218">
        <v>380</v>
      </c>
      <c r="BL28" s="218">
        <v>237</v>
      </c>
      <c r="BM28" s="164"/>
    </row>
    <row r="29" spans="1:65" ht="13.5" customHeight="1" x14ac:dyDescent="0.2">
      <c r="A29" s="163"/>
      <c r="B29" s="169" t="s">
        <v>285</v>
      </c>
      <c r="C29" s="166">
        <v>-105</v>
      </c>
      <c r="D29" s="167">
        <v>-0.1255980861244019</v>
      </c>
      <c r="E29" s="120"/>
      <c r="F29" s="192">
        <v>731</v>
      </c>
      <c r="G29" s="192">
        <v>816</v>
      </c>
      <c r="H29" s="192">
        <v>790</v>
      </c>
      <c r="I29" s="217">
        <v>803</v>
      </c>
      <c r="J29" s="192">
        <v>836</v>
      </c>
      <c r="K29" s="192">
        <v>634</v>
      </c>
      <c r="L29" s="192">
        <v>569</v>
      </c>
      <c r="M29" s="217">
        <v>631</v>
      </c>
      <c r="N29" s="192">
        <v>555</v>
      </c>
      <c r="O29" s="192">
        <v>463</v>
      </c>
      <c r="P29" s="192">
        <v>411</v>
      </c>
      <c r="Q29" s="217">
        <v>360</v>
      </c>
      <c r="R29" s="192">
        <v>451</v>
      </c>
      <c r="S29" s="192">
        <v>408</v>
      </c>
      <c r="T29" s="192">
        <v>354</v>
      </c>
      <c r="U29" s="217">
        <v>305.20875765857699</v>
      </c>
      <c r="V29" s="192">
        <v>0</v>
      </c>
      <c r="W29" s="192">
        <v>0</v>
      </c>
      <c r="X29" s="192">
        <v>0</v>
      </c>
      <c r="Y29" s="217">
        <v>0</v>
      </c>
      <c r="Z29" s="192">
        <v>0</v>
      </c>
      <c r="AA29" s="192">
        <v>0</v>
      </c>
      <c r="AB29" s="192">
        <v>0</v>
      </c>
      <c r="AC29" s="217">
        <v>0</v>
      </c>
      <c r="AD29" s="192"/>
      <c r="AE29" s="192"/>
      <c r="AF29" s="192"/>
      <c r="AG29" s="217"/>
      <c r="AH29" s="192"/>
      <c r="AI29" s="192"/>
      <c r="AJ29" s="192"/>
      <c r="AK29" s="192"/>
      <c r="AL29" s="192"/>
      <c r="AM29" s="192"/>
      <c r="AN29" s="192"/>
      <c r="AO29" s="192"/>
      <c r="AP29" s="218"/>
      <c r="AQ29" s="217"/>
      <c r="AR29" s="217"/>
      <c r="AS29" s="217"/>
      <c r="AT29" s="219"/>
      <c r="AU29" s="226">
        <v>731</v>
      </c>
      <c r="AV29" s="218">
        <v>836</v>
      </c>
      <c r="AW29" s="192">
        <v>-105</v>
      </c>
      <c r="AX29" s="168">
        <v>-0.1255980861244019</v>
      </c>
      <c r="AY29" s="221"/>
      <c r="AZ29" s="218">
        <v>731</v>
      </c>
      <c r="BA29" s="218">
        <v>836</v>
      </c>
      <c r="BB29" s="218">
        <v>555</v>
      </c>
      <c r="BC29" s="218">
        <v>451</v>
      </c>
      <c r="BD29" s="218">
        <v>0</v>
      </c>
      <c r="BE29" s="218">
        <v>0</v>
      </c>
      <c r="BF29" s="218">
        <v>0</v>
      </c>
      <c r="BG29" s="218">
        <v>0</v>
      </c>
      <c r="BH29" s="218">
        <v>0</v>
      </c>
      <c r="BI29" s="218"/>
      <c r="BJ29" s="218"/>
      <c r="BK29" s="218"/>
      <c r="BL29" s="218"/>
      <c r="BM29" s="164"/>
    </row>
    <row r="30" spans="1:65" ht="12.75" customHeight="1" x14ac:dyDescent="0.2">
      <c r="A30" s="163"/>
      <c r="B30" s="169" t="s">
        <v>195</v>
      </c>
      <c r="C30" s="166">
        <v>-614</v>
      </c>
      <c r="D30" s="167">
        <v>-1.8422947671627461E-2</v>
      </c>
      <c r="E30" s="120"/>
      <c r="F30" s="192">
        <v>32714</v>
      </c>
      <c r="G30" s="192">
        <v>34381</v>
      </c>
      <c r="H30" s="192">
        <v>33219</v>
      </c>
      <c r="I30" s="217">
        <v>34264</v>
      </c>
      <c r="J30" s="192">
        <v>33328</v>
      </c>
      <c r="K30" s="192">
        <v>31251</v>
      </c>
      <c r="L30" s="192">
        <v>31746</v>
      </c>
      <c r="M30" s="217">
        <v>32075</v>
      </c>
      <c r="N30" s="192">
        <v>30871</v>
      </c>
      <c r="O30" s="192">
        <v>28983</v>
      </c>
      <c r="P30" s="192">
        <v>27493</v>
      </c>
      <c r="Q30" s="217">
        <v>25810</v>
      </c>
      <c r="R30" s="192">
        <v>26816</v>
      </c>
      <c r="S30" s="192">
        <v>27039</v>
      </c>
      <c r="T30" s="192">
        <v>26820</v>
      </c>
      <c r="U30" s="217">
        <v>26025.208757658576</v>
      </c>
      <c r="V30" s="192">
        <v>27915.200000000001</v>
      </c>
      <c r="W30" s="192">
        <v>14367</v>
      </c>
      <c r="X30" s="192">
        <v>14635</v>
      </c>
      <c r="Y30" s="217">
        <v>15676</v>
      </c>
      <c r="Z30" s="192">
        <v>16985</v>
      </c>
      <c r="AA30" s="192">
        <v>16006</v>
      </c>
      <c r="AB30" s="192">
        <v>13895</v>
      </c>
      <c r="AC30" s="217">
        <v>12571</v>
      </c>
      <c r="AD30" s="192">
        <v>12922</v>
      </c>
      <c r="AE30" s="192"/>
      <c r="AF30" s="192"/>
      <c r="AG30" s="217"/>
      <c r="AH30" s="192"/>
      <c r="AI30" s="192"/>
      <c r="AJ30" s="192"/>
      <c r="AK30" s="192"/>
      <c r="AL30" s="192"/>
      <c r="AM30" s="192"/>
      <c r="AN30" s="192"/>
      <c r="AO30" s="192"/>
      <c r="AP30" s="218"/>
      <c r="AQ30" s="217"/>
      <c r="AR30" s="217"/>
      <c r="AS30" s="217"/>
      <c r="AT30" s="219"/>
      <c r="AU30" s="226">
        <v>32714</v>
      </c>
      <c r="AV30" s="218">
        <v>33328</v>
      </c>
      <c r="AW30" s="192">
        <v>-614</v>
      </c>
      <c r="AX30" s="168">
        <v>-1.8422947671627461E-2</v>
      </c>
      <c r="AY30" s="221"/>
      <c r="AZ30" s="218">
        <v>32714</v>
      </c>
      <c r="BA30" s="218">
        <v>33328</v>
      </c>
      <c r="BB30" s="218">
        <v>30871</v>
      </c>
      <c r="BC30" s="218">
        <v>26816</v>
      </c>
      <c r="BD30" s="218">
        <v>27915.200000000001</v>
      </c>
      <c r="BE30" s="218">
        <v>16985</v>
      </c>
      <c r="BF30" s="218">
        <v>12922</v>
      </c>
      <c r="BG30" s="218">
        <v>9184</v>
      </c>
      <c r="BH30" s="218">
        <v>14295</v>
      </c>
      <c r="BI30" s="218"/>
      <c r="BJ30" s="218"/>
      <c r="BK30" s="218"/>
      <c r="BL30" s="218"/>
      <c r="BM30" s="164"/>
    </row>
    <row r="31" spans="1:65" ht="9.75" customHeight="1" x14ac:dyDescent="0.2">
      <c r="A31" s="163"/>
      <c r="B31" s="161"/>
      <c r="C31" s="166"/>
      <c r="D31" s="168"/>
      <c r="E31" s="120"/>
      <c r="F31" s="122"/>
      <c r="G31" s="222"/>
      <c r="H31" s="189"/>
      <c r="I31" s="232"/>
      <c r="J31" s="222"/>
      <c r="K31" s="222"/>
      <c r="L31" s="189"/>
      <c r="M31" s="232"/>
      <c r="N31" s="222"/>
      <c r="O31" s="222"/>
      <c r="P31" s="189"/>
      <c r="Q31" s="232"/>
      <c r="R31" s="222"/>
      <c r="S31" s="222"/>
      <c r="T31" s="189"/>
      <c r="U31" s="232"/>
      <c r="V31" s="222"/>
      <c r="W31" s="222"/>
      <c r="X31" s="189"/>
      <c r="Y31" s="232"/>
      <c r="Z31" s="222"/>
      <c r="AA31" s="222"/>
      <c r="AB31" s="189"/>
      <c r="AC31" s="232"/>
      <c r="AD31" s="222"/>
      <c r="AE31" s="222"/>
      <c r="AF31" s="189"/>
      <c r="AG31" s="232"/>
      <c r="AH31" s="222"/>
      <c r="AI31" s="222"/>
      <c r="AJ31" s="189"/>
      <c r="AK31" s="232"/>
      <c r="AL31" s="192"/>
      <c r="AM31" s="192"/>
      <c r="AN31" s="192"/>
      <c r="AO31" s="192"/>
      <c r="AP31" s="218"/>
      <c r="AQ31" s="217"/>
      <c r="AR31" s="217"/>
      <c r="AS31" s="217"/>
      <c r="AT31" s="219"/>
      <c r="AU31" s="189"/>
      <c r="AV31" s="189"/>
      <c r="AW31" s="192"/>
      <c r="AX31" s="168"/>
      <c r="AY31" s="221"/>
      <c r="AZ31" s="218"/>
      <c r="BA31" s="218"/>
      <c r="BB31" s="218"/>
      <c r="BC31" s="218"/>
      <c r="BD31" s="218"/>
      <c r="BE31" s="218"/>
      <c r="BF31" s="218"/>
      <c r="BG31" s="218"/>
      <c r="BH31" s="218"/>
      <c r="BI31" s="218"/>
      <c r="BJ31" s="233"/>
      <c r="BK31" s="233"/>
      <c r="BL31" s="233"/>
      <c r="BM31" s="164"/>
    </row>
    <row r="32" spans="1:65" ht="12.75" customHeight="1" x14ac:dyDescent="0.2">
      <c r="A32" s="162" t="s">
        <v>12</v>
      </c>
      <c r="B32" s="161"/>
      <c r="C32" s="166"/>
      <c r="D32" s="168"/>
      <c r="E32" s="120"/>
      <c r="F32" s="122"/>
      <c r="G32" s="222"/>
      <c r="H32" s="189"/>
      <c r="I32" s="232"/>
      <c r="J32" s="222"/>
      <c r="K32" s="222"/>
      <c r="L32" s="189"/>
      <c r="M32" s="232"/>
      <c r="N32" s="222"/>
      <c r="O32" s="222"/>
      <c r="P32" s="189"/>
      <c r="Q32" s="232"/>
      <c r="R32" s="222"/>
      <c r="S32" s="222"/>
      <c r="T32" s="189"/>
      <c r="U32" s="232"/>
      <c r="V32" s="222"/>
      <c r="W32" s="222"/>
      <c r="X32" s="189"/>
      <c r="Y32" s="232"/>
      <c r="Z32" s="222"/>
      <c r="AA32" s="222"/>
      <c r="AB32" s="189"/>
      <c r="AC32" s="232"/>
      <c r="AD32" s="222"/>
      <c r="AE32" s="222"/>
      <c r="AF32" s="189"/>
      <c r="AG32" s="232"/>
      <c r="AH32" s="222"/>
      <c r="AI32" s="222"/>
      <c r="AJ32" s="189"/>
      <c r="AK32" s="232"/>
      <c r="AL32" s="192"/>
      <c r="AM32" s="192"/>
      <c r="AN32" s="192"/>
      <c r="AO32" s="192"/>
      <c r="AP32" s="218"/>
      <c r="AQ32" s="217"/>
      <c r="AR32" s="217"/>
      <c r="AS32" s="217"/>
      <c r="AT32" s="219"/>
      <c r="AU32" s="189"/>
      <c r="AV32" s="189"/>
      <c r="AW32" s="192"/>
      <c r="AX32" s="168"/>
      <c r="AY32" s="221"/>
      <c r="AZ32" s="218"/>
      <c r="BA32" s="218"/>
      <c r="BB32" s="218"/>
      <c r="BC32" s="218"/>
      <c r="BD32" s="218"/>
      <c r="BE32" s="218"/>
      <c r="BF32" s="218"/>
      <c r="BG32" s="218"/>
      <c r="BH32" s="218"/>
      <c r="BI32" s="218"/>
      <c r="BJ32" s="218"/>
      <c r="BK32" s="218"/>
      <c r="BL32" s="218"/>
      <c r="BM32" s="164"/>
    </row>
    <row r="33" spans="1:68" ht="12.75" customHeight="1" x14ac:dyDescent="0.2">
      <c r="A33" s="161" t="s">
        <v>13</v>
      </c>
      <c r="B33" s="161"/>
      <c r="C33" s="166"/>
      <c r="D33" s="168"/>
      <c r="E33" s="120"/>
      <c r="F33" s="122"/>
      <c r="G33" s="222"/>
      <c r="H33" s="189"/>
      <c r="I33" s="232"/>
      <c r="J33" s="222"/>
      <c r="K33" s="222"/>
      <c r="L33" s="189"/>
      <c r="M33" s="232"/>
      <c r="N33" s="222"/>
      <c r="O33" s="222"/>
      <c r="P33" s="189"/>
      <c r="Q33" s="232"/>
      <c r="R33" s="222"/>
      <c r="S33" s="222"/>
      <c r="T33" s="189"/>
      <c r="U33" s="232"/>
      <c r="V33" s="222"/>
      <c r="W33" s="222"/>
      <c r="X33" s="189"/>
      <c r="Y33" s="232"/>
      <c r="Z33" s="222"/>
      <c r="AA33" s="222"/>
      <c r="AB33" s="189"/>
      <c r="AC33" s="232"/>
      <c r="AD33" s="222"/>
      <c r="AE33" s="222"/>
      <c r="AF33" s="189"/>
      <c r="AG33" s="232"/>
      <c r="AH33" s="222"/>
      <c r="AI33" s="222"/>
      <c r="AJ33" s="189"/>
      <c r="AK33" s="232"/>
      <c r="AL33" s="192"/>
      <c r="AM33" s="192"/>
      <c r="AN33" s="192"/>
      <c r="AO33" s="192"/>
      <c r="AP33" s="218"/>
      <c r="AQ33" s="217"/>
      <c r="AR33" s="217"/>
      <c r="AS33" s="217"/>
      <c r="AT33" s="219"/>
      <c r="AU33" s="189"/>
      <c r="AV33" s="189"/>
      <c r="AW33" s="192"/>
      <c r="AX33" s="168"/>
      <c r="AY33" s="221"/>
      <c r="AZ33" s="218"/>
      <c r="BA33" s="218"/>
      <c r="BB33" s="218"/>
      <c r="BC33" s="218"/>
      <c r="BD33" s="218"/>
      <c r="BE33" s="218"/>
      <c r="BF33" s="218"/>
      <c r="BG33" s="218"/>
      <c r="BH33" s="218"/>
      <c r="BI33" s="218"/>
      <c r="BJ33" s="218"/>
      <c r="BK33" s="218"/>
      <c r="BL33" s="218"/>
      <c r="BM33" s="164"/>
    </row>
    <row r="34" spans="1:68" ht="12.75" customHeight="1" x14ac:dyDescent="0.2">
      <c r="A34" s="161"/>
      <c r="B34" s="161" t="s">
        <v>287</v>
      </c>
      <c r="C34" s="170">
        <v>4.0000000000000036E-2</v>
      </c>
      <c r="D34" s="167">
        <v>0.12121212121212131</v>
      </c>
      <c r="E34" s="120"/>
      <c r="F34" s="128">
        <v>-0.28999999999999998</v>
      </c>
      <c r="G34" s="234">
        <v>-3.91</v>
      </c>
      <c r="H34" s="234">
        <v>-0.03</v>
      </c>
      <c r="I34" s="235">
        <v>0.08</v>
      </c>
      <c r="J34" s="234">
        <v>-0.33</v>
      </c>
      <c r="K34" s="234">
        <v>-0.27</v>
      </c>
      <c r="L34" s="234">
        <v>0.16</v>
      </c>
      <c r="M34" s="235">
        <v>0.16</v>
      </c>
      <c r="N34" s="234">
        <v>0.24</v>
      </c>
      <c r="O34" s="236">
        <v>0.15</v>
      </c>
      <c r="P34" s="234">
        <v>-0.03</v>
      </c>
      <c r="Q34" s="235">
        <v>0.06</v>
      </c>
      <c r="R34" s="234">
        <v>0.04</v>
      </c>
      <c r="S34" s="236">
        <v>0.09</v>
      </c>
      <c r="T34" s="234">
        <v>-0.19</v>
      </c>
      <c r="U34" s="235">
        <v>-0.24</v>
      </c>
      <c r="V34" s="234">
        <v>-0.42</v>
      </c>
      <c r="W34" s="236">
        <v>0.02</v>
      </c>
      <c r="X34" s="234">
        <v>-0.09</v>
      </c>
      <c r="Y34" s="237">
        <v>0.17</v>
      </c>
      <c r="Z34" s="236">
        <v>0.55000000000000004</v>
      </c>
      <c r="AA34" s="236">
        <v>0.56999999999999995</v>
      </c>
      <c r="AB34" s="234">
        <v>0.14000000000000001</v>
      </c>
      <c r="AC34" s="237">
        <v>0.08</v>
      </c>
      <c r="AD34" s="236">
        <v>0.15</v>
      </c>
      <c r="AE34" s="234">
        <v>0.31</v>
      </c>
      <c r="AF34" s="234">
        <v>0.14000000000000001</v>
      </c>
      <c r="AG34" s="232">
        <v>0.19</v>
      </c>
      <c r="AH34" s="236">
        <v>7.0000000000000007E-2</v>
      </c>
      <c r="AI34" s="234">
        <v>-1.27</v>
      </c>
      <c r="AJ34" s="234">
        <v>-0.11</v>
      </c>
      <c r="AK34" s="232">
        <v>0.35</v>
      </c>
      <c r="AL34" s="234">
        <v>-0.8</v>
      </c>
      <c r="AM34" s="234">
        <v>0.34</v>
      </c>
      <c r="AN34" s="234">
        <v>0.28000000000000003</v>
      </c>
      <c r="AO34" s="234">
        <v>0.86</v>
      </c>
      <c r="AP34" s="238">
        <v>0.56999999999999995</v>
      </c>
      <c r="AQ34" s="239">
        <v>0.51</v>
      </c>
      <c r="AR34" s="239">
        <v>0.39</v>
      </c>
      <c r="AS34" s="239">
        <v>0.56999999999999995</v>
      </c>
      <c r="AT34" s="219"/>
      <c r="AU34" s="1445">
        <v>-4.04</v>
      </c>
      <c r="AV34" s="238">
        <v>-0.27</v>
      </c>
      <c r="AW34" s="240">
        <v>-3.82</v>
      </c>
      <c r="AX34" s="168" t="s">
        <v>41</v>
      </c>
      <c r="AY34" s="221"/>
      <c r="AZ34" s="238">
        <v>-4.09</v>
      </c>
      <c r="BA34" s="238">
        <v>-0.27</v>
      </c>
      <c r="BB34" s="238">
        <v>0.42</v>
      </c>
      <c r="BC34" s="238">
        <v>-0.31</v>
      </c>
      <c r="BD34" s="238">
        <v>-0.33</v>
      </c>
      <c r="BE34" s="238">
        <v>1.37</v>
      </c>
      <c r="BF34" s="238">
        <v>0.79</v>
      </c>
      <c r="BG34" s="238">
        <v>-0.97</v>
      </c>
      <c r="BH34" s="238">
        <v>0.7</v>
      </c>
      <c r="BI34" s="238">
        <v>2.0299999999999998</v>
      </c>
      <c r="BJ34" s="238">
        <v>1.82</v>
      </c>
      <c r="BK34" s="238">
        <v>1.17</v>
      </c>
      <c r="BL34" s="238">
        <v>1.43</v>
      </c>
      <c r="BM34" s="164"/>
    </row>
    <row r="35" spans="1:68" ht="12.75" customHeight="1" x14ac:dyDescent="0.2">
      <c r="A35" s="161"/>
      <c r="B35" s="161" t="s">
        <v>288</v>
      </c>
      <c r="C35" s="170">
        <v>4.0000000000000036E-2</v>
      </c>
      <c r="D35" s="167">
        <v>0.12121212121212131</v>
      </c>
      <c r="E35" s="120"/>
      <c r="F35" s="128">
        <v>-0.28999999999999998</v>
      </c>
      <c r="G35" s="234">
        <v>-3.91</v>
      </c>
      <c r="H35" s="234">
        <v>-0.03</v>
      </c>
      <c r="I35" s="235">
        <v>0.08</v>
      </c>
      <c r="J35" s="234">
        <v>-0.33</v>
      </c>
      <c r="K35" s="234">
        <v>-0.27</v>
      </c>
      <c r="L35" s="234">
        <v>0.14000000000000001</v>
      </c>
      <c r="M35" s="235">
        <v>0.15</v>
      </c>
      <c r="N35" s="234">
        <v>0.22</v>
      </c>
      <c r="O35" s="236">
        <v>0.14000000000000001</v>
      </c>
      <c r="P35" s="234">
        <v>-0.03</v>
      </c>
      <c r="Q35" s="235">
        <v>0.06</v>
      </c>
      <c r="R35" s="234">
        <v>0.04</v>
      </c>
      <c r="S35" s="236">
        <v>0.08</v>
      </c>
      <c r="T35" s="234">
        <v>-0.19</v>
      </c>
      <c r="U35" s="235">
        <v>-0.24</v>
      </c>
      <c r="V35" s="234">
        <v>-0.42</v>
      </c>
      <c r="W35" s="236">
        <v>0.01</v>
      </c>
      <c r="X35" s="234">
        <v>-0.09</v>
      </c>
      <c r="Y35" s="237">
        <v>0.16</v>
      </c>
      <c r="Z35" s="236">
        <v>0.49</v>
      </c>
      <c r="AA35" s="236">
        <v>0.51</v>
      </c>
      <c r="AB35" s="234">
        <v>0.12</v>
      </c>
      <c r="AC35" s="237">
        <v>7.0000000000000007E-2</v>
      </c>
      <c r="AD35" s="236">
        <v>0.14000000000000001</v>
      </c>
      <c r="AE35" s="234">
        <v>0.27</v>
      </c>
      <c r="AF35" s="234">
        <v>0.12</v>
      </c>
      <c r="AG35" s="232">
        <v>0.16</v>
      </c>
      <c r="AH35" s="236">
        <v>7.0000000000000007E-2</v>
      </c>
      <c r="AI35" s="234">
        <v>-1.27</v>
      </c>
      <c r="AJ35" s="234">
        <v>-0.11</v>
      </c>
      <c r="AK35" s="232">
        <v>0.31</v>
      </c>
      <c r="AL35" s="234">
        <v>-0.8</v>
      </c>
      <c r="AM35" s="234">
        <v>0.31</v>
      </c>
      <c r="AN35" s="234">
        <v>0.26</v>
      </c>
      <c r="AO35" s="234">
        <v>0.8</v>
      </c>
      <c r="AP35" s="238">
        <v>0.54</v>
      </c>
      <c r="AQ35" s="239">
        <v>0.49</v>
      </c>
      <c r="AR35" s="239">
        <v>0.37</v>
      </c>
      <c r="AS35" s="239">
        <v>0.54</v>
      </c>
      <c r="AT35" s="219"/>
      <c r="AU35" s="1445">
        <v>-4.04</v>
      </c>
      <c r="AV35" s="238">
        <v>-0.27</v>
      </c>
      <c r="AW35" s="240">
        <v>-3.82</v>
      </c>
      <c r="AX35" s="168" t="s">
        <v>41</v>
      </c>
      <c r="AY35" s="221"/>
      <c r="AZ35" s="238">
        <v>-4.09</v>
      </c>
      <c r="BA35" s="238">
        <v>-0.27</v>
      </c>
      <c r="BB35" s="238">
        <v>0.39</v>
      </c>
      <c r="BC35" s="238">
        <v>-0.31</v>
      </c>
      <c r="BD35" s="238">
        <v>-0.33</v>
      </c>
      <c r="BE35" s="238">
        <v>1.22</v>
      </c>
      <c r="BF35" s="238">
        <v>0.69</v>
      </c>
      <c r="BG35" s="238">
        <v>-0.97</v>
      </c>
      <c r="BH35" s="238">
        <v>0.64</v>
      </c>
      <c r="BI35" s="238">
        <v>1.94</v>
      </c>
      <c r="BJ35" s="238">
        <v>1.74</v>
      </c>
      <c r="BK35" s="238">
        <v>1.1100000000000001</v>
      </c>
      <c r="BL35" s="238">
        <v>1.1200000000000001</v>
      </c>
      <c r="BM35" s="164"/>
    </row>
    <row r="36" spans="1:68" ht="12.75" customHeight="1" x14ac:dyDescent="0.2">
      <c r="A36" s="161"/>
      <c r="B36" s="161" t="s">
        <v>197</v>
      </c>
      <c r="C36" s="170">
        <v>-3.7198283702508439</v>
      </c>
      <c r="D36" s="167">
        <v>-0.42707558785887983</v>
      </c>
      <c r="E36" s="120"/>
      <c r="F36" s="128">
        <v>4.990171629749157</v>
      </c>
      <c r="G36" s="241">
        <v>5.3274116540838587</v>
      </c>
      <c r="H36" s="234">
        <v>8.3842300334057658</v>
      </c>
      <c r="I36" s="235">
        <v>8.34</v>
      </c>
      <c r="J36" s="234">
        <v>8.7100000000000009</v>
      </c>
      <c r="K36" s="241">
        <v>8.6300000000000008</v>
      </c>
      <c r="L36" s="234">
        <v>8.9</v>
      </c>
      <c r="M36" s="235">
        <v>8.6999999999999993</v>
      </c>
      <c r="N36" s="234">
        <v>9.0500000000000007</v>
      </c>
      <c r="O36" s="242">
        <v>8.43</v>
      </c>
      <c r="P36" s="234">
        <v>8</v>
      </c>
      <c r="Q36" s="235">
        <v>7.8690965112156039</v>
      </c>
      <c r="R36" s="234">
        <v>7.6805825717690102</v>
      </c>
      <c r="S36" s="242">
        <v>7.619629128942214</v>
      </c>
      <c r="T36" s="234">
        <v>7.6129029043796193</v>
      </c>
      <c r="U36" s="237">
        <v>7.9000240300341398</v>
      </c>
      <c r="V36" s="234">
        <v>8.26</v>
      </c>
      <c r="W36" s="236">
        <v>8.54362469180208</v>
      </c>
      <c r="X36" s="234">
        <v>8.7541612287663693</v>
      </c>
      <c r="Y36" s="237">
        <v>8.7073727909457759</v>
      </c>
      <c r="Z36" s="236">
        <v>8.7928854314765257</v>
      </c>
      <c r="AA36" s="236">
        <v>8.4331234596167377</v>
      </c>
      <c r="AB36" s="234">
        <v>8.047419145036363</v>
      </c>
      <c r="AC36" s="237">
        <v>7.8610513978754888</v>
      </c>
      <c r="AD36" s="236">
        <v>6.96</v>
      </c>
      <c r="AE36" s="234">
        <v>7</v>
      </c>
      <c r="AF36" s="234">
        <v>6.78</v>
      </c>
      <c r="AG36" s="232">
        <v>6.73</v>
      </c>
      <c r="AH36" s="236">
        <v>6.51</v>
      </c>
      <c r="AI36" s="236">
        <v>6.37</v>
      </c>
      <c r="AJ36" s="189">
        <v>7.15</v>
      </c>
      <c r="AK36" s="232">
        <v>7.66</v>
      </c>
      <c r="AL36" s="240">
        <v>7.21</v>
      </c>
      <c r="AM36" s="240">
        <v>7.95</v>
      </c>
      <c r="AN36" s="240">
        <v>7.83</v>
      </c>
      <c r="AO36" s="240">
        <v>7.96</v>
      </c>
      <c r="AP36" s="243">
        <v>7.74</v>
      </c>
      <c r="AQ36" s="244">
        <v>7.43</v>
      </c>
      <c r="AR36" s="244">
        <v>6.84</v>
      </c>
      <c r="AS36" s="244">
        <v>6.49</v>
      </c>
      <c r="AT36" s="219"/>
      <c r="AU36" s="234">
        <v>4.990171629749157</v>
      </c>
      <c r="AV36" s="238">
        <v>8.7100000000000009</v>
      </c>
      <c r="AW36" s="240">
        <v>-3.7198283702508439</v>
      </c>
      <c r="AX36" s="168">
        <v>-0.42707558785887983</v>
      </c>
      <c r="AY36" s="221"/>
      <c r="AZ36" s="238">
        <v>4.990171629749157</v>
      </c>
      <c r="BA36" s="238">
        <v>8.7100000000000009</v>
      </c>
      <c r="BB36" s="238">
        <v>9.0500000000000007</v>
      </c>
      <c r="BC36" s="238">
        <v>7.6805825717690102</v>
      </c>
      <c r="BD36" s="238">
        <v>8.26</v>
      </c>
      <c r="BE36" s="238">
        <v>8.7885987238297076</v>
      </c>
      <c r="BF36" s="238">
        <v>6.96</v>
      </c>
      <c r="BG36" s="238">
        <v>6.51</v>
      </c>
      <c r="BH36" s="238">
        <v>7.21</v>
      </c>
      <c r="BI36" s="238">
        <v>7.74</v>
      </c>
      <c r="BJ36" s="238">
        <v>5.99</v>
      </c>
      <c r="BK36" s="238">
        <v>4.82</v>
      </c>
      <c r="BL36" s="238">
        <v>2.59</v>
      </c>
      <c r="BM36" s="164"/>
    </row>
    <row r="37" spans="1:68" ht="9.75" customHeight="1" x14ac:dyDescent="0.2">
      <c r="A37" s="163"/>
      <c r="B37" s="161"/>
      <c r="C37" s="171"/>
      <c r="D37" s="168"/>
      <c r="E37" s="120"/>
      <c r="F37" s="122"/>
      <c r="G37" s="222"/>
      <c r="H37" s="189"/>
      <c r="I37" s="232"/>
      <c r="J37" s="222"/>
      <c r="K37" s="222"/>
      <c r="L37" s="189"/>
      <c r="M37" s="232"/>
      <c r="N37" s="222"/>
      <c r="O37" s="222"/>
      <c r="P37" s="189"/>
      <c r="Q37" s="232"/>
      <c r="R37" s="222"/>
      <c r="S37" s="222"/>
      <c r="T37" s="189"/>
      <c r="U37" s="232"/>
      <c r="V37" s="222"/>
      <c r="W37" s="222"/>
      <c r="X37" s="189"/>
      <c r="Y37" s="232"/>
      <c r="Z37" s="222"/>
      <c r="AA37" s="222"/>
      <c r="AB37" s="189"/>
      <c r="AC37" s="232"/>
      <c r="AD37" s="222"/>
      <c r="AE37" s="222"/>
      <c r="AF37" s="189"/>
      <c r="AG37" s="232"/>
      <c r="AH37" s="222"/>
      <c r="AI37" s="222"/>
      <c r="AJ37" s="189"/>
      <c r="AK37" s="232"/>
      <c r="AL37" s="192"/>
      <c r="AM37" s="192"/>
      <c r="AN37" s="192"/>
      <c r="AO37" s="192"/>
      <c r="AP37" s="218"/>
      <c r="AQ37" s="217"/>
      <c r="AR37" s="217"/>
      <c r="AS37" s="217"/>
      <c r="AT37" s="219"/>
      <c r="AU37" s="189"/>
      <c r="AV37" s="189"/>
      <c r="AW37" s="245"/>
      <c r="AX37" s="168"/>
      <c r="AY37" s="221"/>
      <c r="AZ37" s="218"/>
      <c r="BA37" s="218"/>
      <c r="BB37" s="218"/>
      <c r="BC37" s="218"/>
      <c r="BD37" s="218"/>
      <c r="BE37" s="218"/>
      <c r="BF37" s="218"/>
      <c r="BG37" s="218"/>
      <c r="BH37" s="218"/>
      <c r="BI37" s="218"/>
      <c r="BJ37" s="218"/>
      <c r="BK37" s="218"/>
      <c r="BL37" s="218"/>
      <c r="BM37" s="164"/>
    </row>
    <row r="38" spans="1:68" ht="12.75" customHeight="1" x14ac:dyDescent="0.2">
      <c r="A38" s="161" t="s">
        <v>14</v>
      </c>
      <c r="B38" s="161"/>
      <c r="C38" s="171"/>
      <c r="D38" s="168"/>
      <c r="E38" s="120"/>
      <c r="F38" s="122"/>
      <c r="G38" s="222"/>
      <c r="H38" s="189"/>
      <c r="I38" s="232"/>
      <c r="J38" s="222"/>
      <c r="K38" s="222"/>
      <c r="L38" s="189"/>
      <c r="M38" s="232"/>
      <c r="N38" s="222"/>
      <c r="O38" s="222"/>
      <c r="P38" s="189"/>
      <c r="Q38" s="232"/>
      <c r="R38" s="222"/>
      <c r="S38" s="222"/>
      <c r="T38" s="189"/>
      <c r="U38" s="232"/>
      <c r="V38" s="222"/>
      <c r="W38" s="222"/>
      <c r="X38" s="189"/>
      <c r="Y38" s="232"/>
      <c r="Z38" s="222"/>
      <c r="AA38" s="222"/>
      <c r="AB38" s="189"/>
      <c r="AC38" s="232"/>
      <c r="AD38" s="222"/>
      <c r="AE38" s="222"/>
      <c r="AF38" s="189"/>
      <c r="AG38" s="232"/>
      <c r="AH38" s="222"/>
      <c r="AI38" s="222"/>
      <c r="AJ38" s="189"/>
      <c r="AK38" s="232"/>
      <c r="AL38" s="192"/>
      <c r="AM38" s="192"/>
      <c r="AN38" s="192"/>
      <c r="AO38" s="192"/>
      <c r="AP38" s="218"/>
      <c r="AQ38" s="217"/>
      <c r="AR38" s="217"/>
      <c r="AS38" s="217"/>
      <c r="AT38" s="219"/>
      <c r="AU38" s="189"/>
      <c r="AV38" s="189"/>
      <c r="AW38" s="245"/>
      <c r="AX38" s="168"/>
      <c r="AY38" s="221"/>
      <c r="AZ38" s="218"/>
      <c r="BA38" s="218"/>
      <c r="BB38" s="218"/>
      <c r="BC38" s="218"/>
      <c r="BD38" s="218"/>
      <c r="BE38" s="218"/>
      <c r="BF38" s="218"/>
      <c r="BG38" s="218"/>
      <c r="BH38" s="218"/>
      <c r="BI38" s="218"/>
      <c r="BJ38" s="218"/>
      <c r="BK38" s="218"/>
      <c r="BL38" s="218"/>
      <c r="BM38" s="164"/>
    </row>
    <row r="39" spans="1:68" ht="12.75" customHeight="1" x14ac:dyDescent="0.2">
      <c r="A39" s="163"/>
      <c r="B39" s="161" t="s">
        <v>15</v>
      </c>
      <c r="C39" s="170">
        <v>-2.7699999999999996</v>
      </c>
      <c r="D39" s="167">
        <v>-0.35286624203821654</v>
      </c>
      <c r="E39" s="120"/>
      <c r="F39" s="1485">
        <v>5.08</v>
      </c>
      <c r="G39" s="236">
        <v>5.89</v>
      </c>
      <c r="H39" s="236">
        <v>7.87</v>
      </c>
      <c r="I39" s="237">
        <v>8.58</v>
      </c>
      <c r="J39" s="236">
        <v>7.85</v>
      </c>
      <c r="K39" s="236">
        <v>11.47</v>
      </c>
      <c r="L39" s="236">
        <v>13.49</v>
      </c>
      <c r="M39" s="237">
        <v>13.05</v>
      </c>
      <c r="N39" s="236">
        <v>8.4499999999999993</v>
      </c>
      <c r="O39" s="236">
        <v>7</v>
      </c>
      <c r="P39" s="236">
        <v>7.06</v>
      </c>
      <c r="Q39" s="237">
        <v>6.94</v>
      </c>
      <c r="R39" s="236">
        <v>7.93</v>
      </c>
      <c r="S39" s="236">
        <v>6.77</v>
      </c>
      <c r="T39" s="236">
        <v>6.45</v>
      </c>
      <c r="U39" s="237">
        <v>8.3000000000000007</v>
      </c>
      <c r="V39" s="236">
        <v>9.44</v>
      </c>
      <c r="W39" s="236">
        <v>9.74</v>
      </c>
      <c r="X39" s="236">
        <v>13.05</v>
      </c>
      <c r="Y39" s="237">
        <v>15.31</v>
      </c>
      <c r="Z39" s="236">
        <v>16.41</v>
      </c>
      <c r="AA39" s="236">
        <v>14.42</v>
      </c>
      <c r="AB39" s="236">
        <v>10.89</v>
      </c>
      <c r="AC39" s="237">
        <v>11.48</v>
      </c>
      <c r="AD39" s="236">
        <v>11.34</v>
      </c>
      <c r="AE39" s="236">
        <v>11.87</v>
      </c>
      <c r="AF39" s="236">
        <v>10.71</v>
      </c>
      <c r="AG39" s="237">
        <v>8.41</v>
      </c>
      <c r="AH39" s="236">
        <v>5.53</v>
      </c>
      <c r="AI39" s="236">
        <v>8.19</v>
      </c>
      <c r="AJ39" s="236">
        <v>9.33</v>
      </c>
      <c r="AK39" s="237">
        <v>11.75</v>
      </c>
      <c r="AL39" s="189">
        <v>16.329999999999998</v>
      </c>
      <c r="AM39" s="236">
        <v>20.58</v>
      </c>
      <c r="AN39" s="246">
        <v>22.49</v>
      </c>
      <c r="AO39" s="236">
        <v>25.92</v>
      </c>
      <c r="AP39" s="247">
        <v>22.64</v>
      </c>
      <c r="AQ39" s="248">
        <v>19.78</v>
      </c>
      <c r="AR39" s="235">
        <v>20.6</v>
      </c>
      <c r="AS39" s="248">
        <v>27.5</v>
      </c>
      <c r="AT39" s="219"/>
      <c r="AU39" s="1446">
        <v>8.58</v>
      </c>
      <c r="AV39" s="243">
        <v>13.49</v>
      </c>
      <c r="AW39" s="240">
        <v>-4.91</v>
      </c>
      <c r="AX39" s="168">
        <v>-0.36397331356560414</v>
      </c>
      <c r="AY39" s="221"/>
      <c r="AZ39" s="243">
        <v>8.58</v>
      </c>
      <c r="BA39" s="243">
        <v>13.49</v>
      </c>
      <c r="BB39" s="243">
        <v>8.4499999999999993</v>
      </c>
      <c r="BC39" s="243">
        <v>8.3000000000000007</v>
      </c>
      <c r="BD39" s="243">
        <v>15.31</v>
      </c>
      <c r="BE39" s="243">
        <v>16.41</v>
      </c>
      <c r="BF39" s="243">
        <v>11.87</v>
      </c>
      <c r="BG39" s="243">
        <v>11.75</v>
      </c>
      <c r="BH39" s="243">
        <v>25.92</v>
      </c>
      <c r="BI39" s="243">
        <v>27.5</v>
      </c>
      <c r="BJ39" s="243">
        <v>21.25</v>
      </c>
      <c r="BK39" s="243">
        <v>11.1</v>
      </c>
      <c r="BL39" s="243">
        <v>0</v>
      </c>
      <c r="BM39" s="164"/>
    </row>
    <row r="40" spans="1:68" ht="12.75" customHeight="1" x14ac:dyDescent="0.2">
      <c r="A40" s="163"/>
      <c r="B40" s="161" t="s">
        <v>16</v>
      </c>
      <c r="C40" s="170">
        <v>-2.6399999999999997</v>
      </c>
      <c r="D40" s="167">
        <v>-0.42996742671009769</v>
      </c>
      <c r="E40" s="120"/>
      <c r="F40" s="1485">
        <v>3.5</v>
      </c>
      <c r="G40" s="236">
        <v>4.2300000000000004</v>
      </c>
      <c r="H40" s="236">
        <v>5.14</v>
      </c>
      <c r="I40" s="237">
        <v>6.38</v>
      </c>
      <c r="J40" s="236">
        <v>6.14</v>
      </c>
      <c r="K40" s="236">
        <v>5.98</v>
      </c>
      <c r="L40" s="236">
        <v>10.73</v>
      </c>
      <c r="M40" s="237">
        <v>7.8</v>
      </c>
      <c r="N40" s="236">
        <v>6.54</v>
      </c>
      <c r="O40" s="236">
        <v>5.84</v>
      </c>
      <c r="P40" s="236">
        <v>5.37</v>
      </c>
      <c r="Q40" s="237">
        <v>5.05</v>
      </c>
      <c r="R40" s="236">
        <v>6.44</v>
      </c>
      <c r="S40" s="236">
        <v>4.7</v>
      </c>
      <c r="T40" s="236">
        <v>4.03</v>
      </c>
      <c r="U40" s="237">
        <v>4.91</v>
      </c>
      <c r="V40" s="236">
        <v>7.61</v>
      </c>
      <c r="W40" s="236">
        <v>6.94</v>
      </c>
      <c r="X40" s="236">
        <v>9.32</v>
      </c>
      <c r="Y40" s="237">
        <v>11.65</v>
      </c>
      <c r="Z40" s="236">
        <v>13.03</v>
      </c>
      <c r="AA40" s="236">
        <v>10.09</v>
      </c>
      <c r="AB40" s="236">
        <v>8.77</v>
      </c>
      <c r="AC40" s="237">
        <v>7.95</v>
      </c>
      <c r="AD40" s="236">
        <v>8.27</v>
      </c>
      <c r="AE40" s="236">
        <v>9.5</v>
      </c>
      <c r="AF40" s="236">
        <v>6.7</v>
      </c>
      <c r="AG40" s="237">
        <v>5.3</v>
      </c>
      <c r="AH40" s="236">
        <v>3.5</v>
      </c>
      <c r="AI40" s="236">
        <v>2.87</v>
      </c>
      <c r="AJ40" s="236">
        <v>6.68</v>
      </c>
      <c r="AK40" s="237">
        <v>7.6</v>
      </c>
      <c r="AL40" s="236">
        <v>8.6</v>
      </c>
      <c r="AM40" s="236">
        <v>13.3</v>
      </c>
      <c r="AN40" s="246">
        <v>16.25</v>
      </c>
      <c r="AO40" s="189">
        <v>20.22</v>
      </c>
      <c r="AP40" s="249">
        <v>16.7</v>
      </c>
      <c r="AQ40" s="248">
        <v>15.8</v>
      </c>
      <c r="AR40" s="235">
        <v>16.739999999999998</v>
      </c>
      <c r="AS40" s="250">
        <v>16.25</v>
      </c>
      <c r="AT40" s="219"/>
      <c r="AU40" s="1446">
        <v>3.5</v>
      </c>
      <c r="AV40" s="243">
        <v>5.98</v>
      </c>
      <c r="AW40" s="240">
        <v>-2.4800000000000004</v>
      </c>
      <c r="AX40" s="168">
        <v>-0.41471571906354521</v>
      </c>
      <c r="AY40" s="221"/>
      <c r="AZ40" s="243">
        <v>3.5</v>
      </c>
      <c r="BA40" s="243">
        <v>5.98</v>
      </c>
      <c r="BB40" s="243">
        <v>5.05</v>
      </c>
      <c r="BC40" s="243">
        <v>4.03</v>
      </c>
      <c r="BD40" s="243">
        <v>6.94</v>
      </c>
      <c r="BE40" s="243">
        <v>7.95</v>
      </c>
      <c r="BF40" s="243">
        <v>5.3</v>
      </c>
      <c r="BG40" s="243">
        <v>2.87</v>
      </c>
      <c r="BH40" s="243">
        <v>8.6</v>
      </c>
      <c r="BI40" s="243">
        <v>15.8</v>
      </c>
      <c r="BJ40" s="243">
        <v>9</v>
      </c>
      <c r="BK40" s="243">
        <v>7.96</v>
      </c>
      <c r="BL40" s="243">
        <v>0</v>
      </c>
      <c r="BM40" s="164"/>
    </row>
    <row r="41" spans="1:68" ht="12.75" customHeight="1" x14ac:dyDescent="0.2">
      <c r="A41" s="163"/>
      <c r="B41" s="161" t="s">
        <v>17</v>
      </c>
      <c r="C41" s="170">
        <v>-2.5099999999999998</v>
      </c>
      <c r="D41" s="167">
        <v>-0.38496932515337423</v>
      </c>
      <c r="E41" s="120"/>
      <c r="F41" s="1485">
        <v>4.01</v>
      </c>
      <c r="G41" s="236">
        <v>5.1100000000000003</v>
      </c>
      <c r="H41" s="236">
        <v>5.23</v>
      </c>
      <c r="I41" s="237">
        <v>7.78</v>
      </c>
      <c r="J41" s="236">
        <v>6.52</v>
      </c>
      <c r="K41" s="236">
        <v>7.81</v>
      </c>
      <c r="L41" s="236">
        <v>11.19</v>
      </c>
      <c r="M41" s="237">
        <v>12.29</v>
      </c>
      <c r="N41" s="236">
        <v>8.1999999999999993</v>
      </c>
      <c r="O41" s="236">
        <v>6.95</v>
      </c>
      <c r="P41" s="236">
        <v>6.63</v>
      </c>
      <c r="Q41" s="237">
        <v>5.71</v>
      </c>
      <c r="R41" s="236">
        <v>6.82</v>
      </c>
      <c r="S41" s="236">
        <v>6.7</v>
      </c>
      <c r="T41" s="236">
        <v>5.68</v>
      </c>
      <c r="U41" s="237">
        <v>5.5</v>
      </c>
      <c r="V41" s="236">
        <v>8.3000000000000007</v>
      </c>
      <c r="W41" s="236">
        <v>7.8</v>
      </c>
      <c r="X41" s="236">
        <v>9.5500000000000007</v>
      </c>
      <c r="Y41" s="237">
        <v>12.36</v>
      </c>
      <c r="Z41" s="236">
        <v>14</v>
      </c>
      <c r="AA41" s="236">
        <v>14.16</v>
      </c>
      <c r="AB41" s="236">
        <v>10.37</v>
      </c>
      <c r="AC41" s="237">
        <v>9.39</v>
      </c>
      <c r="AD41" s="236">
        <v>11.1</v>
      </c>
      <c r="AE41" s="236">
        <v>10.37</v>
      </c>
      <c r="AF41" s="236">
        <v>10.199999999999999</v>
      </c>
      <c r="AG41" s="237">
        <v>6.95</v>
      </c>
      <c r="AH41" s="236">
        <v>5.4</v>
      </c>
      <c r="AI41" s="236">
        <v>4.04</v>
      </c>
      <c r="AJ41" s="236">
        <v>7.98</v>
      </c>
      <c r="AK41" s="237">
        <v>7.95</v>
      </c>
      <c r="AL41" s="236">
        <v>9.8000000000000007</v>
      </c>
      <c r="AM41" s="236">
        <v>15.3</v>
      </c>
      <c r="AN41" s="246">
        <v>18.98</v>
      </c>
      <c r="AO41" s="189">
        <v>20.83</v>
      </c>
      <c r="AP41" s="247">
        <v>22.12</v>
      </c>
      <c r="AQ41" s="248">
        <v>18.600000000000001</v>
      </c>
      <c r="AR41" s="235">
        <v>17.100000000000001</v>
      </c>
      <c r="AS41" s="250">
        <v>17.72</v>
      </c>
      <c r="AT41" s="219"/>
      <c r="AU41" s="1446">
        <v>4.01</v>
      </c>
      <c r="AV41" s="243">
        <v>6.52</v>
      </c>
      <c r="AW41" s="240">
        <v>-2.5099999999999998</v>
      </c>
      <c r="AX41" s="168">
        <v>-0.38496932515337423</v>
      </c>
      <c r="AY41" s="221"/>
      <c r="AZ41" s="243">
        <v>4.01</v>
      </c>
      <c r="BA41" s="243">
        <v>6.52</v>
      </c>
      <c r="BB41" s="243">
        <v>8.1999999999999993</v>
      </c>
      <c r="BC41" s="243">
        <v>6.82</v>
      </c>
      <c r="BD41" s="243">
        <v>8.3000000000000007</v>
      </c>
      <c r="BE41" s="243">
        <v>14</v>
      </c>
      <c r="BF41" s="243">
        <v>11.1</v>
      </c>
      <c r="BG41" s="243">
        <v>5.4</v>
      </c>
      <c r="BH41" s="243">
        <v>9.8000000000000007</v>
      </c>
      <c r="BI41" s="243">
        <v>22.12</v>
      </c>
      <c r="BJ41" s="243">
        <v>20.8</v>
      </c>
      <c r="BK41" s="243">
        <v>10.48</v>
      </c>
      <c r="BL41" s="243">
        <v>0</v>
      </c>
      <c r="BM41" s="164"/>
    </row>
    <row r="42" spans="1:68" ht="9.75" customHeight="1" x14ac:dyDescent="0.2">
      <c r="A42" s="163"/>
      <c r="B42" s="161"/>
      <c r="C42" s="170"/>
      <c r="D42" s="168"/>
      <c r="E42" s="120"/>
      <c r="F42" s="122"/>
      <c r="G42" s="222"/>
      <c r="H42" s="189"/>
      <c r="I42" s="232"/>
      <c r="J42" s="222"/>
      <c r="K42" s="222"/>
      <c r="L42" s="189"/>
      <c r="M42" s="232"/>
      <c r="N42" s="222"/>
      <c r="O42" s="222"/>
      <c r="P42" s="189"/>
      <c r="Q42" s="232"/>
      <c r="R42" s="222"/>
      <c r="S42" s="222"/>
      <c r="T42" s="189"/>
      <c r="U42" s="232"/>
      <c r="V42" s="222"/>
      <c r="W42" s="222"/>
      <c r="X42" s="189"/>
      <c r="Y42" s="232"/>
      <c r="Z42" s="222"/>
      <c r="AA42" s="222"/>
      <c r="AB42" s="189"/>
      <c r="AC42" s="232"/>
      <c r="AD42" s="222"/>
      <c r="AE42" s="222"/>
      <c r="AF42" s="189"/>
      <c r="AG42" s="232"/>
      <c r="AH42" s="222"/>
      <c r="AI42" s="222"/>
      <c r="AJ42" s="189"/>
      <c r="AK42" s="232"/>
      <c r="AL42" s="192"/>
      <c r="AM42" s="192"/>
      <c r="AN42" s="192"/>
      <c r="AO42" s="192"/>
      <c r="AP42" s="218"/>
      <c r="AQ42" s="217"/>
      <c r="AR42" s="217"/>
      <c r="AS42" s="217"/>
      <c r="AT42" s="219"/>
      <c r="AU42" s="189"/>
      <c r="AV42" s="218"/>
      <c r="AW42" s="192"/>
      <c r="AX42" s="168"/>
      <c r="AY42" s="221"/>
      <c r="AZ42" s="218"/>
      <c r="BA42" s="218"/>
      <c r="BB42" s="218"/>
      <c r="BC42" s="218"/>
      <c r="BD42" s="218"/>
      <c r="BE42" s="218"/>
      <c r="BF42" s="218"/>
      <c r="BG42" s="218"/>
      <c r="BH42" s="218"/>
      <c r="BI42" s="218"/>
      <c r="BJ42" s="218"/>
      <c r="BK42" s="218"/>
      <c r="BL42" s="218"/>
      <c r="BM42" s="164"/>
    </row>
    <row r="43" spans="1:68" ht="12.75" customHeight="1" x14ac:dyDescent="0.2">
      <c r="A43" s="161" t="s">
        <v>18</v>
      </c>
      <c r="B43" s="161"/>
      <c r="C43" s="166"/>
      <c r="D43" s="168"/>
      <c r="E43" s="120"/>
      <c r="F43" s="122"/>
      <c r="G43" s="222"/>
      <c r="H43" s="189"/>
      <c r="I43" s="232"/>
      <c r="J43" s="222"/>
      <c r="K43" s="222"/>
      <c r="L43" s="189"/>
      <c r="M43" s="232"/>
      <c r="N43" s="222"/>
      <c r="O43" s="222"/>
      <c r="P43" s="189"/>
      <c r="Q43" s="232"/>
      <c r="R43" s="222"/>
      <c r="S43" s="222"/>
      <c r="T43" s="189"/>
      <c r="U43" s="232"/>
      <c r="V43" s="222"/>
      <c r="W43" s="222"/>
      <c r="X43" s="189"/>
      <c r="Y43" s="232"/>
      <c r="Z43" s="222"/>
      <c r="AA43" s="222"/>
      <c r="AB43" s="189"/>
      <c r="AC43" s="232"/>
      <c r="AD43" s="222"/>
      <c r="AE43" s="222"/>
      <c r="AF43" s="189"/>
      <c r="AG43" s="232"/>
      <c r="AH43" s="222"/>
      <c r="AI43" s="222"/>
      <c r="AJ43" s="189"/>
      <c r="AK43" s="232"/>
      <c r="AL43" s="192"/>
      <c r="AM43" s="192"/>
      <c r="AN43" s="251"/>
      <c r="AO43" s="192"/>
      <c r="AP43" s="218"/>
      <c r="AQ43" s="217"/>
      <c r="AR43" s="252"/>
      <c r="AS43" s="217"/>
      <c r="AT43" s="219"/>
      <c r="AU43" s="189"/>
      <c r="AV43" s="189"/>
      <c r="AW43" s="192"/>
      <c r="AX43" s="168"/>
      <c r="AY43" s="221"/>
      <c r="AZ43" s="218"/>
      <c r="BA43" s="218"/>
      <c r="BB43" s="218"/>
      <c r="BC43" s="218"/>
      <c r="BD43" s="218"/>
      <c r="BE43" s="218"/>
      <c r="BF43" s="218"/>
      <c r="BG43" s="218"/>
      <c r="BH43" s="218"/>
      <c r="BI43" s="218"/>
      <c r="BJ43" s="218"/>
      <c r="BK43" s="218"/>
      <c r="BL43" s="218"/>
      <c r="BM43" s="164"/>
    </row>
    <row r="44" spans="1:68" s="133" customFormat="1" ht="13.5" customHeight="1" x14ac:dyDescent="0.2">
      <c r="A44" s="163"/>
      <c r="B44" s="161" t="s">
        <v>19</v>
      </c>
      <c r="C44" s="172">
        <v>-2710.6670000000013</v>
      </c>
      <c r="D44" s="167">
        <v>-2.9529678450710011E-2</v>
      </c>
      <c r="E44" s="130"/>
      <c r="F44" s="124">
        <v>89084</v>
      </c>
      <c r="G44" s="225">
        <v>89201</v>
      </c>
      <c r="H44" s="225">
        <v>90099</v>
      </c>
      <c r="I44" s="253">
        <v>92588</v>
      </c>
      <c r="J44" s="225">
        <v>91794.667000000001</v>
      </c>
      <c r="K44" s="225">
        <v>90878.278999999995</v>
      </c>
      <c r="L44" s="225">
        <v>91104</v>
      </c>
      <c r="M44" s="253">
        <v>91392.918999999994</v>
      </c>
      <c r="N44" s="225">
        <v>93115.358999999997</v>
      </c>
      <c r="O44" s="225">
        <v>92911.964000000007</v>
      </c>
      <c r="P44" s="225">
        <v>93951.271999999997</v>
      </c>
      <c r="Q44" s="253">
        <v>94935.751999999993</v>
      </c>
      <c r="R44" s="225">
        <v>93061.796000000002</v>
      </c>
      <c r="S44" s="225">
        <v>92521.668999999994</v>
      </c>
      <c r="T44" s="225">
        <v>93991.129000000001</v>
      </c>
      <c r="U44" s="253">
        <v>93566.31</v>
      </c>
      <c r="V44" s="225">
        <v>94025.876999999993</v>
      </c>
      <c r="W44" s="225">
        <v>74998.990000000005</v>
      </c>
      <c r="X44" s="225">
        <v>76232.323999999993</v>
      </c>
      <c r="Y44" s="253">
        <v>75596.665999999997</v>
      </c>
      <c r="Z44" s="225">
        <v>75404</v>
      </c>
      <c r="AA44" s="225">
        <v>75055</v>
      </c>
      <c r="AB44" s="225">
        <v>74552</v>
      </c>
      <c r="AC44" s="253">
        <v>74961.240000000005</v>
      </c>
      <c r="AD44" s="225">
        <v>48868</v>
      </c>
      <c r="AE44" s="225">
        <v>48106</v>
      </c>
      <c r="AF44" s="225">
        <v>48681</v>
      </c>
      <c r="AG44" s="253">
        <v>49118</v>
      </c>
      <c r="AH44" s="225">
        <v>49343</v>
      </c>
      <c r="AI44" s="225">
        <v>49108</v>
      </c>
      <c r="AJ44" s="225">
        <v>48274</v>
      </c>
      <c r="AK44" s="253">
        <v>50069</v>
      </c>
      <c r="AL44" s="225">
        <v>43873</v>
      </c>
      <c r="AM44" s="225">
        <v>44191</v>
      </c>
      <c r="AN44" s="225">
        <v>44548</v>
      </c>
      <c r="AO44" s="225">
        <v>45183.714</v>
      </c>
      <c r="AP44" s="254">
        <v>45973.118999999999</v>
      </c>
      <c r="AQ44" s="253">
        <v>46320.542000000001</v>
      </c>
      <c r="AR44" s="253">
        <v>46199.726000000002</v>
      </c>
      <c r="AS44" s="253">
        <v>45906.368000000002</v>
      </c>
      <c r="AT44" s="255"/>
      <c r="AU44" s="1447">
        <v>89084</v>
      </c>
      <c r="AV44" s="254">
        <v>91794.667000000001</v>
      </c>
      <c r="AW44" s="192">
        <v>-2710.6670000000013</v>
      </c>
      <c r="AX44" s="256">
        <v>-2.9529678450710011E-2</v>
      </c>
      <c r="AY44" s="257"/>
      <c r="AZ44" s="254">
        <v>89084</v>
      </c>
      <c r="BA44" s="254">
        <v>91794.667000000001</v>
      </c>
      <c r="BB44" s="254">
        <v>93115.358999999997</v>
      </c>
      <c r="BC44" s="254">
        <v>93061.796000000002</v>
      </c>
      <c r="BD44" s="254">
        <v>94025.876999999993</v>
      </c>
      <c r="BE44" s="254">
        <v>75404</v>
      </c>
      <c r="BF44" s="254">
        <v>48868</v>
      </c>
      <c r="BG44" s="254">
        <v>49343</v>
      </c>
      <c r="BH44" s="254">
        <v>43873</v>
      </c>
      <c r="BI44" s="254">
        <v>45973.118999999999</v>
      </c>
      <c r="BJ44" s="254">
        <v>45746.033000000003</v>
      </c>
      <c r="BK44" s="254">
        <v>45413.311000000002</v>
      </c>
      <c r="BL44" s="254">
        <v>29983</v>
      </c>
      <c r="BM44" s="258"/>
    </row>
    <row r="45" spans="1:68" s="133" customFormat="1" ht="13.5" customHeight="1" x14ac:dyDescent="0.2">
      <c r="A45" s="163"/>
      <c r="B45" s="161" t="s">
        <v>20</v>
      </c>
      <c r="C45" s="172">
        <v>1205.2949999999983</v>
      </c>
      <c r="D45" s="167">
        <v>1.1746632477551254E-2</v>
      </c>
      <c r="E45" s="130"/>
      <c r="F45" s="124">
        <v>103813</v>
      </c>
      <c r="G45" s="225">
        <v>103108</v>
      </c>
      <c r="H45" s="225">
        <v>102978.795</v>
      </c>
      <c r="I45" s="253">
        <v>103268</v>
      </c>
      <c r="J45" s="225">
        <v>102607.705</v>
      </c>
      <c r="K45" s="225">
        <v>101883.242</v>
      </c>
      <c r="L45" s="225">
        <v>102163</v>
      </c>
      <c r="M45" s="253">
        <v>101982.93799999999</v>
      </c>
      <c r="N45" s="225">
        <v>101471.45600000001</v>
      </c>
      <c r="O45" s="225">
        <v>101818.94100000001</v>
      </c>
      <c r="P45" s="225">
        <v>102519.742</v>
      </c>
      <c r="Q45" s="253">
        <v>103570.194</v>
      </c>
      <c r="R45" s="225">
        <v>102896.17200000001</v>
      </c>
      <c r="S45" s="225">
        <v>102512.817</v>
      </c>
      <c r="T45" s="225">
        <v>102381.448</v>
      </c>
      <c r="U45" s="253">
        <v>102030.601</v>
      </c>
      <c r="V45" s="225">
        <v>101688.72100000001</v>
      </c>
      <c r="W45" s="225">
        <v>83412.456000000006</v>
      </c>
      <c r="X45" s="225">
        <v>83321.695999999996</v>
      </c>
      <c r="Y45" s="253">
        <v>83097.441000000006</v>
      </c>
      <c r="Z45" s="225">
        <v>82810</v>
      </c>
      <c r="AA45" s="225">
        <v>82626</v>
      </c>
      <c r="AB45" s="225">
        <v>82553</v>
      </c>
      <c r="AC45" s="253">
        <v>82307.929999999993</v>
      </c>
      <c r="AD45" s="225">
        <v>55571</v>
      </c>
      <c r="AE45" s="225">
        <v>55405</v>
      </c>
      <c r="AF45" s="225">
        <v>55359</v>
      </c>
      <c r="AG45" s="253">
        <v>55234</v>
      </c>
      <c r="AH45" s="225">
        <v>55093</v>
      </c>
      <c r="AI45" s="225">
        <v>54636</v>
      </c>
      <c r="AJ45" s="225">
        <v>54553</v>
      </c>
      <c r="AK45" s="253">
        <v>54591</v>
      </c>
      <c r="AL45" s="225">
        <v>47835</v>
      </c>
      <c r="AM45" s="225">
        <v>47835</v>
      </c>
      <c r="AN45" s="225">
        <v>47866</v>
      </c>
      <c r="AO45" s="225">
        <v>47864.233999999997</v>
      </c>
      <c r="AP45" s="254">
        <v>47831.961000000003</v>
      </c>
      <c r="AQ45" s="253">
        <v>47831.203000000001</v>
      </c>
      <c r="AR45" s="253">
        <v>47827.35</v>
      </c>
      <c r="AS45" s="253">
        <v>47827.35</v>
      </c>
      <c r="AT45" s="255"/>
      <c r="AU45" s="1447">
        <v>103812</v>
      </c>
      <c r="AV45" s="254">
        <v>102607.705</v>
      </c>
      <c r="AW45" s="192">
        <v>1204.2949999999983</v>
      </c>
      <c r="AX45" s="256">
        <v>1.1736886620746446E-2</v>
      </c>
      <c r="AY45" s="257"/>
      <c r="AZ45" s="254">
        <v>103812</v>
      </c>
      <c r="BA45" s="254">
        <v>102607.705</v>
      </c>
      <c r="BB45" s="254">
        <v>101471.45600000001</v>
      </c>
      <c r="BC45" s="254">
        <v>102896.17200000001</v>
      </c>
      <c r="BD45" s="254">
        <v>101688.72100000001</v>
      </c>
      <c r="BE45" s="254">
        <v>82810</v>
      </c>
      <c r="BF45" s="254">
        <v>55571</v>
      </c>
      <c r="BG45" s="254">
        <v>55093</v>
      </c>
      <c r="BH45" s="254">
        <v>47835</v>
      </c>
      <c r="BI45" s="254">
        <v>47831.961000000003</v>
      </c>
      <c r="BJ45" s="254">
        <v>47827.35</v>
      </c>
      <c r="BK45" s="254">
        <v>46129.267999999996</v>
      </c>
      <c r="BL45" s="254">
        <v>38089</v>
      </c>
      <c r="BM45" s="258"/>
    </row>
    <row r="46" spans="1:68" s="133" customFormat="1" ht="13.5" customHeight="1" x14ac:dyDescent="0.2">
      <c r="A46" s="163"/>
      <c r="B46" s="161" t="s">
        <v>21</v>
      </c>
      <c r="C46" s="172">
        <v>4420.0149999999994</v>
      </c>
      <c r="D46" s="167">
        <v>4.2235367059688347E-2</v>
      </c>
      <c r="E46" s="130"/>
      <c r="F46" s="124">
        <v>109072</v>
      </c>
      <c r="G46" s="225">
        <v>109541</v>
      </c>
      <c r="H46" s="225">
        <v>110069.022</v>
      </c>
      <c r="I46" s="253">
        <v>110645</v>
      </c>
      <c r="J46" s="225">
        <v>104651.985</v>
      </c>
      <c r="K46" s="225">
        <v>104356.9</v>
      </c>
      <c r="L46" s="225">
        <v>105275</v>
      </c>
      <c r="M46" s="253">
        <v>105470</v>
      </c>
      <c r="N46" s="225">
        <v>107945.18399999999</v>
      </c>
      <c r="O46" s="225">
        <v>108409.478</v>
      </c>
      <c r="P46" s="225">
        <v>109603.592</v>
      </c>
      <c r="Q46" s="253">
        <v>109667.482</v>
      </c>
      <c r="R46" s="225">
        <v>109882.489</v>
      </c>
      <c r="S46" s="225">
        <v>110968.91800000001</v>
      </c>
      <c r="T46" s="225">
        <v>108789.11900000001</v>
      </c>
      <c r="U46" s="253">
        <v>107853.796</v>
      </c>
      <c r="V46" s="225">
        <v>106656.02800000001</v>
      </c>
      <c r="W46" s="225">
        <v>86787.168999999994</v>
      </c>
      <c r="X46" s="225">
        <v>85979.111000000004</v>
      </c>
      <c r="Y46" s="253">
        <v>86236</v>
      </c>
      <c r="Z46" s="225">
        <v>86080.047999999995</v>
      </c>
      <c r="AA46" s="225">
        <v>85938.028000000006</v>
      </c>
      <c r="AB46" s="225">
        <v>84565</v>
      </c>
      <c r="AC46" s="253">
        <v>85357.03</v>
      </c>
      <c r="AD46" s="225">
        <v>57814</v>
      </c>
      <c r="AE46" s="225">
        <v>57267</v>
      </c>
      <c r="AF46" s="225">
        <v>57226</v>
      </c>
      <c r="AG46" s="253">
        <v>57245</v>
      </c>
      <c r="AH46" s="225">
        <v>57251</v>
      </c>
      <c r="AI46" s="225">
        <v>56210</v>
      </c>
      <c r="AJ46" s="225">
        <v>57981</v>
      </c>
      <c r="AK46" s="253">
        <v>57466</v>
      </c>
      <c r="AL46" s="225">
        <v>49556</v>
      </c>
      <c r="AM46" s="225">
        <v>49096</v>
      </c>
      <c r="AN46" s="225">
        <v>48830</v>
      </c>
      <c r="AO46" s="225">
        <v>48872.326999999997</v>
      </c>
      <c r="AP46" s="254">
        <v>48084.303999999996</v>
      </c>
      <c r="AQ46" s="253">
        <v>48045.762000000002</v>
      </c>
      <c r="AR46" s="253">
        <v>47962</v>
      </c>
      <c r="AS46" s="253">
        <v>47950.567999999999</v>
      </c>
      <c r="AT46" s="255"/>
      <c r="AU46" s="1447">
        <v>109072</v>
      </c>
      <c r="AV46" s="254">
        <v>104704.48299999999</v>
      </c>
      <c r="AW46" s="192">
        <v>4367.5170000000071</v>
      </c>
      <c r="AX46" s="256">
        <v>4.1712798486383887E-2</v>
      </c>
      <c r="AY46" s="257"/>
      <c r="AZ46" s="254">
        <v>109072</v>
      </c>
      <c r="BA46" s="254">
        <v>104704.48299999999</v>
      </c>
      <c r="BB46" s="254">
        <v>107937.492</v>
      </c>
      <c r="BC46" s="254">
        <v>109879.724</v>
      </c>
      <c r="BD46" s="254">
        <v>106883.242</v>
      </c>
      <c r="BE46" s="254">
        <v>85655</v>
      </c>
      <c r="BF46" s="254">
        <v>57767</v>
      </c>
      <c r="BG46" s="254">
        <v>57251</v>
      </c>
      <c r="BH46" s="254">
        <v>49556</v>
      </c>
      <c r="BI46" s="254">
        <v>48084.303999999996</v>
      </c>
      <c r="BJ46" s="254">
        <v>48017.400999999998</v>
      </c>
      <c r="BK46" s="254">
        <v>46129.267999999996</v>
      </c>
      <c r="BL46" s="254">
        <v>38089</v>
      </c>
      <c r="BM46" s="258"/>
    </row>
    <row r="47" spans="1:68" s="133" customFormat="1" ht="13.5" customHeight="1" x14ac:dyDescent="0.2">
      <c r="A47" s="163"/>
      <c r="B47" s="161" t="s">
        <v>22</v>
      </c>
      <c r="C47" s="172">
        <v>-2304</v>
      </c>
      <c r="D47" s="167">
        <v>-2.5248761670977074E-2</v>
      </c>
      <c r="E47" s="130"/>
      <c r="F47" s="124">
        <v>88948</v>
      </c>
      <c r="G47" s="225">
        <v>89336</v>
      </c>
      <c r="H47" s="225">
        <v>91465</v>
      </c>
      <c r="I47" s="253">
        <v>92297.305999999997</v>
      </c>
      <c r="J47" s="225">
        <v>91252</v>
      </c>
      <c r="K47" s="225">
        <v>91404.244999999995</v>
      </c>
      <c r="L47" s="225">
        <v>91070.282999999996</v>
      </c>
      <c r="M47" s="253">
        <v>92763.055999999997</v>
      </c>
      <c r="N47" s="225">
        <v>92929.73</v>
      </c>
      <c r="O47" s="225">
        <v>93369.398000000001</v>
      </c>
      <c r="P47" s="225">
        <v>94485.744999999995</v>
      </c>
      <c r="Q47" s="253">
        <v>94524.19</v>
      </c>
      <c r="R47" s="225">
        <v>92662.737999999998</v>
      </c>
      <c r="S47" s="225">
        <v>92268.072</v>
      </c>
      <c r="T47" s="225">
        <v>93715.828999999998</v>
      </c>
      <c r="U47" s="253">
        <v>94145.084000000003</v>
      </c>
      <c r="V47" s="225">
        <v>77829.903999999995</v>
      </c>
      <c r="W47" s="225">
        <v>75220.877999999997</v>
      </c>
      <c r="X47" s="225">
        <v>76073.22</v>
      </c>
      <c r="Y47" s="253">
        <v>75086.957999999999</v>
      </c>
      <c r="Z47" s="225">
        <v>75194.373999999996</v>
      </c>
      <c r="AA47" s="225">
        <v>74947</v>
      </c>
      <c r="AB47" s="225">
        <v>74235</v>
      </c>
      <c r="AC47" s="253">
        <v>67930.712</v>
      </c>
      <c r="AD47" s="225">
        <v>48697</v>
      </c>
      <c r="AE47" s="225">
        <v>48147</v>
      </c>
      <c r="AF47" s="225">
        <v>48536</v>
      </c>
      <c r="AG47" s="253">
        <v>48165</v>
      </c>
      <c r="AH47" s="225">
        <v>49352</v>
      </c>
      <c r="AI47" s="225">
        <v>49073</v>
      </c>
      <c r="AJ47" s="225">
        <v>49021</v>
      </c>
      <c r="AK47" s="253">
        <v>47519</v>
      </c>
      <c r="AL47" s="225">
        <v>44165</v>
      </c>
      <c r="AM47" s="225">
        <v>44442</v>
      </c>
      <c r="AN47" s="225">
        <v>44972</v>
      </c>
      <c r="AO47" s="225">
        <v>45170.531999999999</v>
      </c>
      <c r="AP47" s="254">
        <v>45970.574000000001</v>
      </c>
      <c r="AQ47" s="253">
        <v>46273.767999999996</v>
      </c>
      <c r="AR47" s="253">
        <v>46152.802000000003</v>
      </c>
      <c r="AS47" s="253">
        <v>45906.368000000002</v>
      </c>
      <c r="AT47" s="255"/>
      <c r="AU47" s="1447">
        <v>90553</v>
      </c>
      <c r="AV47" s="254">
        <v>91693</v>
      </c>
      <c r="AW47" s="192">
        <v>-1140</v>
      </c>
      <c r="AX47" s="256">
        <v>-1.2432792034288332E-2</v>
      </c>
      <c r="AY47" s="257"/>
      <c r="AZ47" s="254">
        <v>90553</v>
      </c>
      <c r="BA47" s="254">
        <v>91693</v>
      </c>
      <c r="BB47" s="254">
        <v>94124.672000000006</v>
      </c>
      <c r="BC47" s="254">
        <v>92217.725999999995</v>
      </c>
      <c r="BD47" s="254">
        <v>76715.248000000007</v>
      </c>
      <c r="BE47" s="254">
        <v>72989.654999999999</v>
      </c>
      <c r="BF47" s="254">
        <v>48698</v>
      </c>
      <c r="BG47" s="254">
        <v>48929</v>
      </c>
      <c r="BH47" s="254">
        <v>44778</v>
      </c>
      <c r="BI47" s="254">
        <v>45969.345999999998</v>
      </c>
      <c r="BJ47" s="254">
        <v>44606.133999999998</v>
      </c>
      <c r="BK47" s="254">
        <v>41634.92</v>
      </c>
      <c r="BL47" s="254">
        <v>28298</v>
      </c>
      <c r="BM47" s="258"/>
      <c r="BP47" s="134"/>
    </row>
    <row r="48" spans="1:68" s="133" customFormat="1" ht="13.5" customHeight="1" x14ac:dyDescent="0.2">
      <c r="A48" s="163"/>
      <c r="B48" s="161" t="s">
        <v>178</v>
      </c>
      <c r="C48" s="172">
        <v>0</v>
      </c>
      <c r="D48" s="167">
        <v>0</v>
      </c>
      <c r="E48" s="130"/>
      <c r="F48" s="126" t="s">
        <v>122</v>
      </c>
      <c r="G48" s="228" t="s">
        <v>122</v>
      </c>
      <c r="H48" s="228" t="s">
        <v>122</v>
      </c>
      <c r="I48" s="253">
        <v>96766.486999999994</v>
      </c>
      <c r="J48" s="228" t="s">
        <v>122</v>
      </c>
      <c r="K48" s="228" t="s">
        <v>122</v>
      </c>
      <c r="L48" s="228">
        <v>101058.61599999999</v>
      </c>
      <c r="M48" s="253">
        <v>102202.969</v>
      </c>
      <c r="N48" s="225">
        <v>102217.59299999999</v>
      </c>
      <c r="O48" s="225">
        <v>102667.38499999999</v>
      </c>
      <c r="P48" s="228" t="s">
        <v>122</v>
      </c>
      <c r="Q48" s="253">
        <v>102769.92200000001</v>
      </c>
      <c r="R48" s="225">
        <v>103045.02099999999</v>
      </c>
      <c r="S48" s="225">
        <v>102454.353</v>
      </c>
      <c r="T48" s="228" t="s">
        <v>122</v>
      </c>
      <c r="U48" s="259" t="s">
        <v>122</v>
      </c>
      <c r="V48" s="228" t="s">
        <v>122</v>
      </c>
      <c r="W48" s="225">
        <v>83821.7</v>
      </c>
      <c r="X48" s="225">
        <v>83922</v>
      </c>
      <c r="Y48" s="253">
        <v>84283</v>
      </c>
      <c r="Z48" s="225">
        <v>84571</v>
      </c>
      <c r="AA48" s="225">
        <v>83643</v>
      </c>
      <c r="AB48" s="225">
        <v>82976</v>
      </c>
      <c r="AC48" s="253">
        <v>76217.240000000005</v>
      </c>
      <c r="AD48" s="225">
        <v>56052</v>
      </c>
      <c r="AE48" s="225">
        <v>56274</v>
      </c>
      <c r="AF48" s="225">
        <v>55590</v>
      </c>
      <c r="AG48" s="253">
        <v>55331</v>
      </c>
      <c r="AH48" s="225">
        <v>54748</v>
      </c>
      <c r="AI48" s="225">
        <v>55219</v>
      </c>
      <c r="AJ48" s="225">
        <v>55139</v>
      </c>
      <c r="AK48" s="253">
        <v>52720</v>
      </c>
      <c r="AL48" s="225">
        <v>48490</v>
      </c>
      <c r="AM48" s="225">
        <v>48324</v>
      </c>
      <c r="AN48" s="225">
        <v>48270</v>
      </c>
      <c r="AO48" s="225">
        <v>48859.144999999997</v>
      </c>
      <c r="AP48" s="254">
        <v>48081.758999999998</v>
      </c>
      <c r="AQ48" s="253">
        <v>48045.762000000002</v>
      </c>
      <c r="AR48" s="253">
        <v>47961.593999999997</v>
      </c>
      <c r="AS48" s="253">
        <v>47998.175000000003</v>
      </c>
      <c r="AT48" s="255"/>
      <c r="AU48" s="1448" t="s">
        <v>122</v>
      </c>
      <c r="AV48" s="1447" t="s">
        <v>41</v>
      </c>
      <c r="AW48" s="228" t="s">
        <v>41</v>
      </c>
      <c r="AX48" s="256" t="s">
        <v>41</v>
      </c>
      <c r="AY48" s="257"/>
      <c r="AZ48" s="260" t="s">
        <v>122</v>
      </c>
      <c r="BA48" s="260" t="s">
        <v>122</v>
      </c>
      <c r="BB48" s="254">
        <v>101992.679</v>
      </c>
      <c r="BC48" s="260" t="s">
        <v>122</v>
      </c>
      <c r="BD48" s="260" t="s">
        <v>122</v>
      </c>
      <c r="BE48" s="254">
        <v>81716.618000000002</v>
      </c>
      <c r="BF48" s="254">
        <v>55662</v>
      </c>
      <c r="BG48" s="254">
        <v>54189</v>
      </c>
      <c r="BH48" s="254">
        <v>48727</v>
      </c>
      <c r="BI48" s="254">
        <v>48080.531000000003</v>
      </c>
      <c r="BJ48" s="254">
        <v>46699.303999999996</v>
      </c>
      <c r="BK48" s="254">
        <v>44188.296999999999</v>
      </c>
      <c r="BL48" s="254">
        <v>37096</v>
      </c>
      <c r="BM48" s="258"/>
      <c r="BP48" s="134"/>
    </row>
    <row r="49" spans="1:69" ht="9.75" customHeight="1" x14ac:dyDescent="0.2">
      <c r="A49" s="163"/>
      <c r="B49" s="161"/>
      <c r="C49" s="166"/>
      <c r="D49" s="168"/>
      <c r="E49" s="120"/>
      <c r="F49" s="122"/>
      <c r="G49" s="222"/>
      <c r="H49" s="189"/>
      <c r="I49" s="232"/>
      <c r="J49" s="222"/>
      <c r="K49" s="222"/>
      <c r="L49" s="189"/>
      <c r="M49" s="232"/>
      <c r="N49" s="222"/>
      <c r="O49" s="222"/>
      <c r="P49" s="189"/>
      <c r="Q49" s="232"/>
      <c r="R49" s="222"/>
      <c r="S49" s="222"/>
      <c r="T49" s="189"/>
      <c r="U49" s="232"/>
      <c r="V49" s="222"/>
      <c r="W49" s="222"/>
      <c r="X49" s="189"/>
      <c r="Y49" s="232"/>
      <c r="Z49" s="222"/>
      <c r="AA49" s="222"/>
      <c r="AB49" s="189"/>
      <c r="AC49" s="232"/>
      <c r="AD49" s="222"/>
      <c r="AE49" s="222"/>
      <c r="AF49" s="189"/>
      <c r="AG49" s="232"/>
      <c r="AH49" s="222"/>
      <c r="AI49" s="222"/>
      <c r="AJ49" s="189"/>
      <c r="AK49" s="232"/>
      <c r="AL49" s="189"/>
      <c r="AM49" s="189"/>
      <c r="AN49" s="189"/>
      <c r="AO49" s="189"/>
      <c r="AP49" s="247"/>
      <c r="AQ49" s="250"/>
      <c r="AR49" s="250"/>
      <c r="AS49" s="250"/>
      <c r="AT49" s="219"/>
      <c r="AU49" s="189"/>
      <c r="AV49" s="161"/>
      <c r="AW49" s="192"/>
      <c r="AX49" s="168"/>
      <c r="AY49" s="221"/>
      <c r="AZ49" s="218"/>
      <c r="BA49" s="218"/>
      <c r="BB49" s="218"/>
      <c r="BC49" s="218"/>
      <c r="BD49" s="218"/>
      <c r="BE49" s="218"/>
      <c r="BF49" s="218"/>
      <c r="BG49" s="218"/>
      <c r="BH49" s="218"/>
      <c r="BI49" s="218"/>
      <c r="BJ49" s="218"/>
      <c r="BK49" s="218"/>
      <c r="BL49" s="218"/>
      <c r="BM49" s="164"/>
    </row>
    <row r="50" spans="1:69" ht="12.75" customHeight="1" x14ac:dyDescent="0.2">
      <c r="A50" s="161" t="s">
        <v>198</v>
      </c>
      <c r="B50" s="161"/>
      <c r="C50" s="166">
        <v>-244952.22219999996</v>
      </c>
      <c r="D50" s="167">
        <v>-0.35899327884825916</v>
      </c>
      <c r="E50" s="120"/>
      <c r="F50" s="227">
        <v>437378.72</v>
      </c>
      <c r="G50" s="227">
        <v>559754.51</v>
      </c>
      <c r="H50" s="227">
        <v>575660.98505999998</v>
      </c>
      <c r="I50" s="227">
        <v>860818.1</v>
      </c>
      <c r="J50" s="261">
        <v>682330.94219999993</v>
      </c>
      <c r="K50" s="227">
        <v>815027.38899999997</v>
      </c>
      <c r="L50" s="227">
        <v>1178027.25</v>
      </c>
      <c r="M50" s="262">
        <v>1296226.2999999998</v>
      </c>
      <c r="N50" s="227">
        <v>885150.50879999984</v>
      </c>
      <c r="O50" s="227">
        <v>753445.87210000004</v>
      </c>
      <c r="P50" s="227">
        <v>726671.81495999999</v>
      </c>
      <c r="Q50" s="262">
        <v>626201.32221999997</v>
      </c>
      <c r="R50" s="227">
        <v>749398.57498000003</v>
      </c>
      <c r="S50" s="227">
        <v>743491.75060000003</v>
      </c>
      <c r="T50" s="227">
        <v>617922.19591999997</v>
      </c>
      <c r="U50" s="262">
        <v>593195.87800000003</v>
      </c>
      <c r="V50" s="227">
        <v>885245.03240000014</v>
      </c>
      <c r="W50" s="227">
        <v>676939.91819999996</v>
      </c>
      <c r="X50" s="227">
        <v>821100.51005000016</v>
      </c>
      <c r="Y50" s="262">
        <v>1065876.96</v>
      </c>
      <c r="Z50" s="227">
        <v>1205120.672</v>
      </c>
      <c r="AA50" s="227">
        <v>1216882.47648</v>
      </c>
      <c r="AB50" s="227">
        <v>876939.04999999993</v>
      </c>
      <c r="AC50" s="262">
        <v>801502.51170000003</v>
      </c>
      <c r="AD50" s="227">
        <v>641735.4</v>
      </c>
      <c r="AE50" s="227">
        <v>593858.79</v>
      </c>
      <c r="AF50" s="227">
        <v>583705.19999999995</v>
      </c>
      <c r="AG50" s="262">
        <v>397852.75</v>
      </c>
      <c r="AH50" s="227">
        <v>309155.40000000002</v>
      </c>
      <c r="AI50" s="227">
        <v>227088.4</v>
      </c>
      <c r="AJ50" s="227">
        <v>462688.38</v>
      </c>
      <c r="AK50" s="262">
        <v>456854.7</v>
      </c>
      <c r="AL50" s="227">
        <v>485648.8</v>
      </c>
      <c r="AM50" s="227">
        <v>751168.8</v>
      </c>
      <c r="AN50" s="227">
        <v>926793.4</v>
      </c>
      <c r="AO50" s="227">
        <v>1018010.5714099999</v>
      </c>
      <c r="AP50" s="263">
        <v>1063624.8044799999</v>
      </c>
      <c r="AQ50" s="262">
        <v>893651.17320000008</v>
      </c>
      <c r="AR50" s="262">
        <v>820150</v>
      </c>
      <c r="AS50" s="262">
        <v>849684.06495999999</v>
      </c>
      <c r="AT50" s="219"/>
      <c r="AU50" s="220">
        <v>437378.72</v>
      </c>
      <c r="AV50" s="264">
        <v>682673</v>
      </c>
      <c r="AW50" s="192">
        <v>-245294.5091599999</v>
      </c>
      <c r="AX50" s="168">
        <v>-0.35931479516547438</v>
      </c>
      <c r="AY50" s="265"/>
      <c r="AZ50" s="263">
        <v>437378.72</v>
      </c>
      <c r="BA50" s="263">
        <v>682673.22915999987</v>
      </c>
      <c r="BB50" s="263">
        <v>885087.43439999991</v>
      </c>
      <c r="BC50" s="218">
        <v>749379.71768</v>
      </c>
      <c r="BD50" s="218">
        <v>887130.90860000008</v>
      </c>
      <c r="BE50" s="218">
        <v>1199170</v>
      </c>
      <c r="BF50" s="218">
        <v>640259.1</v>
      </c>
      <c r="BG50" s="218">
        <v>309155.40000000002</v>
      </c>
      <c r="BH50" s="218">
        <v>485648.8</v>
      </c>
      <c r="BI50" s="263">
        <v>1063624.8044799999</v>
      </c>
      <c r="BJ50" s="263">
        <v>998761.94079999998</v>
      </c>
      <c r="BK50" s="263">
        <v>483434.72863999999</v>
      </c>
      <c r="BL50" s="263" t="s">
        <v>41</v>
      </c>
      <c r="BM50" s="164"/>
      <c r="BP50" s="135"/>
      <c r="BQ50" s="135"/>
    </row>
    <row r="51" spans="1:69" ht="9.75" customHeight="1" x14ac:dyDescent="0.2">
      <c r="A51" s="163"/>
      <c r="B51" s="161"/>
      <c r="C51" s="166"/>
      <c r="D51" s="168"/>
      <c r="E51" s="120"/>
      <c r="F51" s="122"/>
      <c r="G51" s="222"/>
      <c r="H51" s="189"/>
      <c r="I51" s="232"/>
      <c r="J51" s="222"/>
      <c r="K51" s="222"/>
      <c r="L51" s="189"/>
      <c r="M51" s="232"/>
      <c r="N51" s="222"/>
      <c r="O51" s="222"/>
      <c r="P51" s="189"/>
      <c r="Q51" s="232"/>
      <c r="R51" s="222"/>
      <c r="S51" s="222"/>
      <c r="T51" s="189"/>
      <c r="U51" s="232"/>
      <c r="V51" s="222"/>
      <c r="W51" s="222"/>
      <c r="X51" s="189"/>
      <c r="Y51" s="232"/>
      <c r="Z51" s="222"/>
      <c r="AA51" s="222"/>
      <c r="AB51" s="189"/>
      <c r="AC51" s="232"/>
      <c r="AD51" s="222"/>
      <c r="AE51" s="222"/>
      <c r="AF51" s="189"/>
      <c r="AG51" s="232"/>
      <c r="AH51" s="222"/>
      <c r="AI51" s="222"/>
      <c r="AJ51" s="189"/>
      <c r="AK51" s="232"/>
      <c r="AL51" s="266"/>
      <c r="AM51" s="266"/>
      <c r="AN51" s="266"/>
      <c r="AO51" s="266"/>
      <c r="AP51" s="267"/>
      <c r="AQ51" s="268"/>
      <c r="AR51" s="268"/>
      <c r="AS51" s="269"/>
      <c r="AT51" s="219"/>
      <c r="AU51" s="189"/>
      <c r="AV51" s="189"/>
      <c r="AW51" s="266"/>
      <c r="AX51" s="270"/>
      <c r="AY51" s="221"/>
      <c r="AZ51" s="267"/>
      <c r="BA51" s="267"/>
      <c r="BB51" s="267"/>
      <c r="BC51" s="267"/>
      <c r="BD51" s="267"/>
      <c r="BE51" s="267"/>
      <c r="BF51" s="267"/>
      <c r="BG51" s="267"/>
      <c r="BH51" s="267"/>
      <c r="BI51" s="267"/>
      <c r="BJ51" s="267"/>
      <c r="BK51" s="267"/>
      <c r="BL51" s="267"/>
      <c r="BM51" s="164"/>
    </row>
    <row r="52" spans="1:69" ht="12" customHeight="1" x14ac:dyDescent="0.2">
      <c r="A52" s="162" t="s">
        <v>167</v>
      </c>
      <c r="B52" s="161"/>
      <c r="C52" s="166"/>
      <c r="D52" s="168"/>
      <c r="E52" s="120"/>
      <c r="F52" s="122"/>
      <c r="G52" s="222"/>
      <c r="H52" s="189"/>
      <c r="I52" s="232"/>
      <c r="J52" s="222"/>
      <c r="K52" s="222"/>
      <c r="L52" s="189"/>
      <c r="M52" s="232"/>
      <c r="N52" s="222"/>
      <c r="O52" s="222"/>
      <c r="P52" s="189"/>
      <c r="Q52" s="232"/>
      <c r="R52" s="222"/>
      <c r="S52" s="222"/>
      <c r="T52" s="189"/>
      <c r="U52" s="232"/>
      <c r="V52" s="222"/>
      <c r="W52" s="222"/>
      <c r="X52" s="189"/>
      <c r="Y52" s="232"/>
      <c r="Z52" s="222"/>
      <c r="AA52" s="222"/>
      <c r="AB52" s="189"/>
      <c r="AC52" s="232"/>
      <c r="AD52" s="222"/>
      <c r="AE52" s="222"/>
      <c r="AF52" s="189"/>
      <c r="AG52" s="232"/>
      <c r="AH52" s="222"/>
      <c r="AI52" s="222"/>
      <c r="AJ52" s="189"/>
      <c r="AK52" s="232"/>
      <c r="AL52" s="266"/>
      <c r="AM52" s="266"/>
      <c r="AN52" s="266"/>
      <c r="AO52" s="266"/>
      <c r="AP52" s="267"/>
      <c r="AQ52" s="268"/>
      <c r="AR52" s="268"/>
      <c r="AS52" s="269"/>
      <c r="AT52" s="219"/>
      <c r="AU52" s="189"/>
      <c r="AV52" s="189"/>
      <c r="AW52" s="266"/>
      <c r="AX52" s="270"/>
      <c r="AY52" s="221"/>
      <c r="AZ52" s="267"/>
      <c r="BA52" s="267"/>
      <c r="BB52" s="267"/>
      <c r="BC52" s="267"/>
      <c r="BD52" s="267"/>
      <c r="BE52" s="267"/>
      <c r="BF52" s="267"/>
      <c r="BG52" s="267"/>
      <c r="BH52" s="267"/>
      <c r="BI52" s="267"/>
      <c r="BJ52" s="267"/>
      <c r="BK52" s="267"/>
      <c r="BL52" s="267"/>
      <c r="BM52" s="164"/>
    </row>
    <row r="53" spans="1:69" ht="12" customHeight="1" x14ac:dyDescent="0.2">
      <c r="A53" s="163"/>
      <c r="B53" s="161" t="s">
        <v>159</v>
      </c>
      <c r="C53" s="166">
        <v>0</v>
      </c>
      <c r="D53" s="167">
        <v>0</v>
      </c>
      <c r="E53" s="120"/>
      <c r="F53" s="136">
        <v>8540</v>
      </c>
      <c r="G53" s="271">
        <v>8540</v>
      </c>
      <c r="H53" s="271">
        <v>8540</v>
      </c>
      <c r="I53" s="272">
        <v>8540</v>
      </c>
      <c r="J53" s="273">
        <v>8540</v>
      </c>
      <c r="K53" s="271">
        <v>8540</v>
      </c>
      <c r="L53" s="271">
        <v>8540</v>
      </c>
      <c r="M53" s="272">
        <v>8540</v>
      </c>
      <c r="N53" s="273">
        <v>8540</v>
      </c>
      <c r="O53" s="271">
        <v>8540</v>
      </c>
      <c r="P53" s="271">
        <v>8540</v>
      </c>
      <c r="Q53" s="272">
        <v>8540</v>
      </c>
      <c r="R53" s="273">
        <v>8540</v>
      </c>
      <c r="S53" s="271">
        <v>8540</v>
      </c>
      <c r="T53" s="271">
        <v>8540</v>
      </c>
      <c r="U53" s="272">
        <v>8540</v>
      </c>
      <c r="V53" s="273">
        <v>4540</v>
      </c>
      <c r="W53" s="271">
        <v>4540</v>
      </c>
      <c r="X53" s="271">
        <v>4540</v>
      </c>
      <c r="Y53" s="272">
        <v>4000</v>
      </c>
      <c r="Z53" s="274" t="s">
        <v>122</v>
      </c>
      <c r="AA53" s="275" t="s">
        <v>122</v>
      </c>
      <c r="AB53" s="276" t="s">
        <v>122</v>
      </c>
      <c r="AC53" s="277" t="s">
        <v>122</v>
      </c>
      <c r="AD53" s="275" t="s">
        <v>122</v>
      </c>
      <c r="AE53" s="275" t="s">
        <v>122</v>
      </c>
      <c r="AF53" s="276" t="s">
        <v>122</v>
      </c>
      <c r="AG53" s="277" t="s">
        <v>122</v>
      </c>
      <c r="AH53" s="275" t="s">
        <v>122</v>
      </c>
      <c r="AI53" s="275" t="s">
        <v>122</v>
      </c>
      <c r="AJ53" s="276" t="s">
        <v>122</v>
      </c>
      <c r="AK53" s="277" t="s">
        <v>122</v>
      </c>
      <c r="AL53" s="278" t="s">
        <v>122</v>
      </c>
      <c r="AM53" s="278" t="s">
        <v>122</v>
      </c>
      <c r="AN53" s="278" t="s">
        <v>122</v>
      </c>
      <c r="AO53" s="278" t="s">
        <v>122</v>
      </c>
      <c r="AP53" s="279" t="s">
        <v>122</v>
      </c>
      <c r="AQ53" s="280" t="s">
        <v>122</v>
      </c>
      <c r="AR53" s="280" t="s">
        <v>122</v>
      </c>
      <c r="AS53" s="281" t="s">
        <v>122</v>
      </c>
      <c r="AT53" s="282"/>
      <c r="AU53" s="271">
        <v>8540</v>
      </c>
      <c r="AV53" s="271">
        <v>8540</v>
      </c>
      <c r="AW53" s="227">
        <v>0</v>
      </c>
      <c r="AX53" s="168">
        <v>0</v>
      </c>
      <c r="AY53" s="275"/>
      <c r="AZ53" s="283">
        <v>8540</v>
      </c>
      <c r="BA53" s="283">
        <v>8540</v>
      </c>
      <c r="BB53" s="283">
        <v>8540</v>
      </c>
      <c r="BC53" s="283">
        <v>8540</v>
      </c>
      <c r="BD53" s="283">
        <v>4540</v>
      </c>
      <c r="BE53" s="279" t="s">
        <v>122</v>
      </c>
      <c r="BF53" s="279" t="s">
        <v>122</v>
      </c>
      <c r="BG53" s="279" t="s">
        <v>122</v>
      </c>
      <c r="BH53" s="279" t="s">
        <v>122</v>
      </c>
      <c r="BI53" s="279" t="s">
        <v>122</v>
      </c>
      <c r="BJ53" s="267"/>
      <c r="BK53" s="267"/>
      <c r="BL53" s="267"/>
      <c r="BM53" s="164"/>
    </row>
    <row r="54" spans="1:69" ht="9.75" customHeight="1" x14ac:dyDescent="0.2">
      <c r="A54" s="163"/>
      <c r="B54" s="161"/>
      <c r="C54" s="166"/>
      <c r="D54" s="168"/>
      <c r="E54" s="120"/>
      <c r="F54" s="122"/>
      <c r="G54" s="222"/>
      <c r="H54" s="189"/>
      <c r="I54" s="232"/>
      <c r="J54" s="222"/>
      <c r="K54" s="222"/>
      <c r="L54" s="189"/>
      <c r="M54" s="232"/>
      <c r="N54" s="222"/>
      <c r="O54" s="222"/>
      <c r="P54" s="189"/>
      <c r="Q54" s="232"/>
      <c r="R54" s="222"/>
      <c r="S54" s="222"/>
      <c r="T54" s="189"/>
      <c r="U54" s="232"/>
      <c r="V54" s="222"/>
      <c r="W54" s="222"/>
      <c r="X54" s="189"/>
      <c r="Y54" s="232"/>
      <c r="Z54" s="222"/>
      <c r="AA54" s="222"/>
      <c r="AB54" s="189"/>
      <c r="AC54" s="232"/>
      <c r="AD54" s="222"/>
      <c r="AE54" s="222"/>
      <c r="AF54" s="189"/>
      <c r="AG54" s="232"/>
      <c r="AH54" s="222"/>
      <c r="AI54" s="222"/>
      <c r="AJ54" s="189"/>
      <c r="AK54" s="232"/>
      <c r="AL54" s="266"/>
      <c r="AM54" s="266"/>
      <c r="AN54" s="266"/>
      <c r="AO54" s="266"/>
      <c r="AP54" s="267"/>
      <c r="AQ54" s="268"/>
      <c r="AR54" s="268"/>
      <c r="AS54" s="269"/>
      <c r="AT54" s="219"/>
      <c r="AU54" s="189"/>
      <c r="AV54" s="189"/>
      <c r="AW54" s="266"/>
      <c r="AX54" s="270"/>
      <c r="AY54" s="221"/>
      <c r="AZ54" s="267"/>
      <c r="BA54" s="267"/>
      <c r="BB54" s="267"/>
      <c r="BC54" s="267"/>
      <c r="BD54" s="267"/>
      <c r="BE54" s="267"/>
      <c r="BF54" s="267"/>
      <c r="BG54" s="267"/>
      <c r="BH54" s="267"/>
      <c r="BI54" s="267"/>
      <c r="BJ54" s="267"/>
      <c r="BK54" s="267"/>
      <c r="BL54" s="267"/>
      <c r="BM54" s="164"/>
    </row>
    <row r="55" spans="1:69" ht="12.75" customHeight="1" x14ac:dyDescent="0.2">
      <c r="A55" s="162" t="s">
        <v>23</v>
      </c>
      <c r="B55" s="161"/>
      <c r="C55" s="166"/>
      <c r="D55" s="168"/>
      <c r="E55" s="120"/>
      <c r="F55" s="1458"/>
      <c r="G55" s="167"/>
      <c r="H55" s="161"/>
      <c r="I55" s="284"/>
      <c r="J55" s="222"/>
      <c r="K55" s="222"/>
      <c r="L55" s="161"/>
      <c r="M55" s="284"/>
      <c r="N55" s="222"/>
      <c r="O55" s="222"/>
      <c r="P55" s="161"/>
      <c r="Q55" s="284"/>
      <c r="R55" s="167"/>
      <c r="S55" s="167"/>
      <c r="T55" s="161"/>
      <c r="U55" s="284"/>
      <c r="V55" s="167"/>
      <c r="W55" s="167"/>
      <c r="X55" s="161"/>
      <c r="Y55" s="284"/>
      <c r="Z55" s="167"/>
      <c r="AA55" s="167"/>
      <c r="AB55" s="161"/>
      <c r="AC55" s="284"/>
      <c r="AD55" s="167"/>
      <c r="AE55" s="167"/>
      <c r="AF55" s="161"/>
      <c r="AG55" s="284"/>
      <c r="AH55" s="167"/>
      <c r="AI55" s="167"/>
      <c r="AJ55" s="161"/>
      <c r="AK55" s="284"/>
      <c r="AL55" s="285"/>
      <c r="AM55" s="286"/>
      <c r="AN55" s="286"/>
      <c r="AO55" s="286"/>
      <c r="AP55" s="287"/>
      <c r="AQ55" s="288"/>
      <c r="AR55" s="288"/>
      <c r="AS55" s="289"/>
      <c r="AT55" s="255"/>
      <c r="AU55" s="161"/>
      <c r="AV55" s="189"/>
      <c r="AW55" s="266"/>
      <c r="AX55" s="270"/>
      <c r="AY55" s="221"/>
      <c r="AZ55" s="267"/>
      <c r="BA55" s="267"/>
      <c r="BB55" s="267"/>
      <c r="BC55" s="267"/>
      <c r="BD55" s="267"/>
      <c r="BE55" s="267"/>
      <c r="BF55" s="267"/>
      <c r="BG55" s="267"/>
      <c r="BH55" s="267"/>
      <c r="BI55" s="267"/>
      <c r="BJ55" s="267" t="s">
        <v>43</v>
      </c>
      <c r="BK55" s="267"/>
      <c r="BL55" s="267"/>
      <c r="BM55" s="164"/>
    </row>
    <row r="56" spans="1:69" ht="13.5" customHeight="1" x14ac:dyDescent="0.2">
      <c r="A56" s="173"/>
      <c r="B56" s="161" t="s">
        <v>160</v>
      </c>
      <c r="C56" s="174">
        <v>-0.05</v>
      </c>
      <c r="D56" s="167">
        <v>-1</v>
      </c>
      <c r="E56" s="120"/>
      <c r="F56" s="167">
        <v>0</v>
      </c>
      <c r="G56" s="167">
        <v>0</v>
      </c>
      <c r="H56" s="290">
        <v>0.05</v>
      </c>
      <c r="I56" s="291">
        <v>0.05</v>
      </c>
      <c r="J56" s="292">
        <v>0.05</v>
      </c>
      <c r="K56" s="293">
        <v>0.05</v>
      </c>
      <c r="L56" s="290">
        <v>0.1</v>
      </c>
      <c r="M56" s="291">
        <v>0.05</v>
      </c>
      <c r="N56" s="292">
        <v>0.05</v>
      </c>
      <c r="O56" s="293">
        <v>0.05</v>
      </c>
      <c r="P56" s="290">
        <v>0.05</v>
      </c>
      <c r="Q56" s="291">
        <v>0.05</v>
      </c>
      <c r="R56" s="292">
        <v>0.05</v>
      </c>
      <c r="S56" s="294">
        <v>0.05</v>
      </c>
      <c r="T56" s="290">
        <v>0.05</v>
      </c>
      <c r="U56" s="291">
        <v>0.05</v>
      </c>
      <c r="V56" s="292">
        <v>0.1</v>
      </c>
      <c r="W56" s="294">
        <v>0.1</v>
      </c>
      <c r="X56" s="290">
        <v>0.1</v>
      </c>
      <c r="Y56" s="291">
        <v>0.1</v>
      </c>
      <c r="Z56" s="292">
        <v>0.1</v>
      </c>
      <c r="AA56" s="295">
        <v>7.4999999999999997E-2</v>
      </c>
      <c r="AB56" s="290">
        <v>0.05</v>
      </c>
      <c r="AC56" s="291">
        <v>0.05</v>
      </c>
      <c r="AD56" s="292">
        <v>0.05</v>
      </c>
      <c r="AE56" s="292">
        <v>0.05</v>
      </c>
      <c r="AF56" s="292">
        <v>0.05</v>
      </c>
      <c r="AG56" s="256">
        <v>0</v>
      </c>
      <c r="AH56" s="292">
        <v>0</v>
      </c>
      <c r="AI56" s="292">
        <v>0</v>
      </c>
      <c r="AJ56" s="292">
        <v>0</v>
      </c>
      <c r="AK56" s="296">
        <v>0.125</v>
      </c>
      <c r="AL56" s="297">
        <v>0.125</v>
      </c>
      <c r="AM56" s="297">
        <v>0.125</v>
      </c>
      <c r="AN56" s="298">
        <v>0.125</v>
      </c>
      <c r="AO56" s="298">
        <v>0.125</v>
      </c>
      <c r="AP56" s="299">
        <v>0.1</v>
      </c>
      <c r="AQ56" s="300">
        <v>0.1</v>
      </c>
      <c r="AR56" s="300">
        <v>0.08</v>
      </c>
      <c r="AS56" s="301">
        <v>0.08</v>
      </c>
      <c r="AT56" s="255"/>
      <c r="AU56" s="302">
        <v>0.1</v>
      </c>
      <c r="AV56" s="236">
        <v>0.25</v>
      </c>
      <c r="AW56" s="240">
        <v>-0.15</v>
      </c>
      <c r="AX56" s="168">
        <v>-0.6</v>
      </c>
      <c r="AY56" s="221"/>
      <c r="AZ56" s="303">
        <v>0.1</v>
      </c>
      <c r="BA56" s="303">
        <v>0.25</v>
      </c>
      <c r="BB56" s="303">
        <v>0.2</v>
      </c>
      <c r="BC56" s="303">
        <v>0.2</v>
      </c>
      <c r="BD56" s="303">
        <v>0.4</v>
      </c>
      <c r="BE56" s="304">
        <v>0.27500000000000002</v>
      </c>
      <c r="BF56" s="305">
        <v>0.15</v>
      </c>
      <c r="BG56" s="306">
        <v>0.125</v>
      </c>
      <c r="BH56" s="238">
        <v>0.5</v>
      </c>
      <c r="BI56" s="238">
        <v>0.36</v>
      </c>
      <c r="BJ56" s="238">
        <v>0.28000000000000003</v>
      </c>
      <c r="BK56" s="238">
        <v>0.26</v>
      </c>
      <c r="BL56" s="238">
        <v>0</v>
      </c>
      <c r="BM56" s="164"/>
    </row>
    <row r="57" spans="1:69" ht="13.5" hidden="1" customHeight="1" x14ac:dyDescent="0.2">
      <c r="A57" s="173"/>
      <c r="B57" s="161" t="s">
        <v>25</v>
      </c>
      <c r="C57" s="174">
        <v>0</v>
      </c>
      <c r="D57" s="168" t="s">
        <v>221</v>
      </c>
      <c r="E57" s="120"/>
      <c r="F57" s="1497"/>
      <c r="G57" s="292"/>
      <c r="H57" s="292"/>
      <c r="I57" s="256"/>
      <c r="J57" s="292"/>
      <c r="K57" s="307"/>
      <c r="L57" s="292"/>
      <c r="M57" s="256"/>
      <c r="N57" s="292"/>
      <c r="O57" s="307"/>
      <c r="P57" s="292"/>
      <c r="Q57" s="256"/>
      <c r="R57" s="292"/>
      <c r="S57" s="308"/>
      <c r="T57" s="292"/>
      <c r="U57" s="256"/>
      <c r="V57" s="292"/>
      <c r="W57" s="308"/>
      <c r="X57" s="292"/>
      <c r="Y57" s="256"/>
      <c r="Z57" s="292"/>
      <c r="AA57" s="308"/>
      <c r="AB57" s="292"/>
      <c r="AC57" s="256"/>
      <c r="AD57" s="292">
        <v>0</v>
      </c>
      <c r="AE57" s="292">
        <v>0</v>
      </c>
      <c r="AF57" s="292">
        <v>0</v>
      </c>
      <c r="AG57" s="256">
        <v>0</v>
      </c>
      <c r="AH57" s="292">
        <v>0</v>
      </c>
      <c r="AI57" s="292">
        <v>0</v>
      </c>
      <c r="AJ57" s="292">
        <v>0</v>
      </c>
      <c r="AK57" s="309">
        <v>0</v>
      </c>
      <c r="AL57" s="292">
        <v>0</v>
      </c>
      <c r="AM57" s="241">
        <v>0</v>
      </c>
      <c r="AN57" s="241">
        <v>0</v>
      </c>
      <c r="AO57" s="292">
        <v>0</v>
      </c>
      <c r="AP57" s="299">
        <v>0</v>
      </c>
      <c r="AQ57" s="300">
        <v>0</v>
      </c>
      <c r="AR57" s="300">
        <v>0</v>
      </c>
      <c r="AS57" s="300">
        <v>0</v>
      </c>
      <c r="AT57" s="255"/>
      <c r="AU57" s="161"/>
      <c r="AV57" s="189"/>
      <c r="AW57" s="234">
        <v>0</v>
      </c>
      <c r="AX57" s="239">
        <v>0</v>
      </c>
      <c r="AY57" s="221"/>
      <c r="AZ57" s="299"/>
      <c r="BA57" s="299"/>
      <c r="BB57" s="299"/>
      <c r="BC57" s="299"/>
      <c r="BD57" s="299"/>
      <c r="BE57" s="299">
        <v>0</v>
      </c>
      <c r="BF57" s="238">
        <v>0</v>
      </c>
      <c r="BG57" s="238">
        <v>0</v>
      </c>
      <c r="BH57" s="238">
        <v>0</v>
      </c>
      <c r="BI57" s="238">
        <v>0</v>
      </c>
      <c r="BJ57" s="238">
        <v>0</v>
      </c>
      <c r="BK57" s="238">
        <v>0.15</v>
      </c>
      <c r="BL57" s="238">
        <v>0</v>
      </c>
      <c r="BM57" s="164"/>
    </row>
    <row r="58" spans="1:69" ht="13.5" customHeight="1" x14ac:dyDescent="0.2">
      <c r="A58" s="173"/>
      <c r="B58" s="175" t="s">
        <v>161</v>
      </c>
      <c r="C58" s="176">
        <v>-3.0674846625766876</v>
      </c>
      <c r="D58" s="168"/>
      <c r="E58" s="120"/>
      <c r="F58" s="167">
        <v>0</v>
      </c>
      <c r="G58" s="167">
        <v>0</v>
      </c>
      <c r="H58" s="257">
        <v>3.8240917782026769E-2</v>
      </c>
      <c r="I58" s="256">
        <v>2.570694087403599E-2</v>
      </c>
      <c r="J58" s="310">
        <v>3.0674846625766874E-2</v>
      </c>
      <c r="K58" s="311">
        <v>2.5608194622279132E-2</v>
      </c>
      <c r="L58" s="257">
        <v>3.5746201966041113E-2</v>
      </c>
      <c r="M58" s="256">
        <v>1.627339300244101E-2</v>
      </c>
      <c r="N58" s="310">
        <v>2.4390243902439029E-2</v>
      </c>
      <c r="O58" s="311">
        <v>2.8776978417266189E-2</v>
      </c>
      <c r="P58" s="257">
        <v>3.0165912518853699E-2</v>
      </c>
      <c r="Q58" s="256">
        <v>3.5026269702276708E-2</v>
      </c>
      <c r="R58" s="310">
        <v>2.932551319648094E-2</v>
      </c>
      <c r="S58" s="312">
        <v>2.9850746268656716E-2</v>
      </c>
      <c r="T58" s="257">
        <v>3.5211267605633804E-2</v>
      </c>
      <c r="U58" s="256">
        <v>3.6363636363636369E-2</v>
      </c>
      <c r="V58" s="310">
        <v>4.8192771084337345E-2</v>
      </c>
      <c r="W58" s="312">
        <v>5.1282051282051287E-2</v>
      </c>
      <c r="X58" s="257">
        <v>4.2000000000000003E-2</v>
      </c>
      <c r="Y58" s="256">
        <v>3.236245954692557E-2</v>
      </c>
      <c r="Z58" s="310">
        <v>2.8571428571428574E-2</v>
      </c>
      <c r="AA58" s="312">
        <v>2.1186440677966101E-2</v>
      </c>
      <c r="AB58" s="257">
        <v>1.9286403085824497E-2</v>
      </c>
      <c r="AC58" s="256">
        <v>2.1299254526091587E-2</v>
      </c>
      <c r="AD58" s="167">
        <v>1.7999999999999999E-2</v>
      </c>
      <c r="AE58" s="167">
        <v>1.9E-2</v>
      </c>
      <c r="AF58" s="257">
        <v>0.02</v>
      </c>
      <c r="AG58" s="256">
        <v>0</v>
      </c>
      <c r="AH58" s="292">
        <v>0</v>
      </c>
      <c r="AI58" s="292">
        <v>0</v>
      </c>
      <c r="AJ58" s="292">
        <v>0</v>
      </c>
      <c r="AK58" s="256">
        <v>6.2899999999999998E-2</v>
      </c>
      <c r="AL58" s="167">
        <v>5.0999999999999997E-2</v>
      </c>
      <c r="AM58" s="257">
        <v>3.3000000000000002E-2</v>
      </c>
      <c r="AN58" s="257">
        <v>2.63E-2</v>
      </c>
      <c r="AO58" s="313">
        <v>2.4E-2</v>
      </c>
      <c r="AP58" s="314">
        <v>1.7999999999999999E-2</v>
      </c>
      <c r="AQ58" s="315">
        <v>2.1999999999999999E-2</v>
      </c>
      <c r="AR58" s="315">
        <v>1.9E-2</v>
      </c>
      <c r="AS58" s="289">
        <v>1.7999999999999999E-2</v>
      </c>
      <c r="AT58" s="255"/>
      <c r="AU58" s="313">
        <v>2.4937655860349128E-2</v>
      </c>
      <c r="AV58" s="1449">
        <v>3.834355828220859E-2</v>
      </c>
      <c r="AW58" s="317">
        <v>-1.3405902421859461</v>
      </c>
      <c r="AX58" s="270"/>
      <c r="AY58" s="221"/>
      <c r="AZ58" s="318">
        <v>2.4937655860349128E-2</v>
      </c>
      <c r="BA58" s="318">
        <v>3.834355828220859E-2</v>
      </c>
      <c r="BB58" s="318">
        <v>2.4390243902439029E-2</v>
      </c>
      <c r="BC58" s="318">
        <v>2.932551319648094E-2</v>
      </c>
      <c r="BD58" s="318">
        <v>4.8192771084337345E-2</v>
      </c>
      <c r="BE58" s="318">
        <v>1.9642857142857146E-2</v>
      </c>
      <c r="BF58" s="319">
        <v>3.0000000000000001E-3</v>
      </c>
      <c r="BG58" s="319">
        <v>2.3E-2</v>
      </c>
      <c r="BH58" s="319">
        <v>5.0999999999999997E-2</v>
      </c>
      <c r="BI58" s="319">
        <v>1.6E-2</v>
      </c>
      <c r="BJ58" s="319">
        <v>1.2999999999999999E-2</v>
      </c>
      <c r="BK58" s="265">
        <v>2.4799999999999999E-2</v>
      </c>
      <c r="BL58" s="238">
        <v>0</v>
      </c>
      <c r="BM58" s="164"/>
    </row>
    <row r="59" spans="1:69" ht="13.5" customHeight="1" x14ac:dyDescent="0.2">
      <c r="A59" s="173"/>
      <c r="B59" s="175" t="s">
        <v>162</v>
      </c>
      <c r="C59" s="176">
        <v>17.105845725526809</v>
      </c>
      <c r="D59" s="167"/>
      <c r="E59" s="120"/>
      <c r="F59" s="167">
        <v>0</v>
      </c>
      <c r="G59" s="167">
        <v>0</v>
      </c>
      <c r="H59" s="257">
        <v>-1.6593424911376087</v>
      </c>
      <c r="I59" s="256">
        <v>0.69625134843581449</v>
      </c>
      <c r="J59" s="257">
        <v>-0.17105845725526808</v>
      </c>
      <c r="K59" s="221">
        <v>-0.20929178718159411</v>
      </c>
      <c r="L59" s="257">
        <v>0.72006625317169437</v>
      </c>
      <c r="M59" s="256">
        <v>0.33807245905986877</v>
      </c>
      <c r="N59" s="257">
        <v>0.22277916922806712</v>
      </c>
      <c r="O59" s="311">
        <v>0.35353798958333338</v>
      </c>
      <c r="P59" s="257">
        <v>-1.5514488801452786</v>
      </c>
      <c r="Q59" s="256">
        <v>0.89578095485210174</v>
      </c>
      <c r="R59" s="257">
        <v>1.3047954856708093</v>
      </c>
      <c r="S59" s="312">
        <v>0.6502969868053794</v>
      </c>
      <c r="T59" s="257">
        <v>-0.29151892938496587</v>
      </c>
      <c r="U59" s="256">
        <v>-0.22371207025083323</v>
      </c>
      <c r="V59" s="257">
        <v>-0.31427116543560901</v>
      </c>
      <c r="W59" s="312">
        <v>6.90500463576159</v>
      </c>
      <c r="X59" s="257">
        <v>-1.177</v>
      </c>
      <c r="Y59" s="256">
        <v>0.6340895917588707</v>
      </c>
      <c r="Z59" s="310">
        <v>0.20039687341190135</v>
      </c>
      <c r="AA59" s="312">
        <v>0.14412517152359466</v>
      </c>
      <c r="AB59" s="257">
        <v>0.40265827724124476</v>
      </c>
      <c r="AC59" s="256">
        <v>0.79570697989172468</v>
      </c>
      <c r="AD59" s="167">
        <v>0.38400000000000001</v>
      </c>
      <c r="AE59" s="167">
        <v>0.189</v>
      </c>
      <c r="AF59" s="257">
        <v>0.42399999999999999</v>
      </c>
      <c r="AG59" s="256">
        <v>0</v>
      </c>
      <c r="AH59" s="292">
        <v>0</v>
      </c>
      <c r="AI59" s="292">
        <v>0</v>
      </c>
      <c r="AJ59" s="292">
        <v>0</v>
      </c>
      <c r="AK59" s="256">
        <v>0.436</v>
      </c>
      <c r="AL59" s="167">
        <v>-0.17599999999999999</v>
      </c>
      <c r="AM59" s="257">
        <v>0.40799999999999997</v>
      </c>
      <c r="AN59" s="257">
        <v>0.49199999999999999</v>
      </c>
      <c r="AO59" s="257">
        <v>0.157</v>
      </c>
      <c r="AP59" s="314">
        <v>0.185</v>
      </c>
      <c r="AQ59" s="315">
        <v>0.20300000000000001</v>
      </c>
      <c r="AR59" s="315">
        <v>0.216</v>
      </c>
      <c r="AS59" s="315">
        <v>0.14799999999999999</v>
      </c>
      <c r="AT59" s="255"/>
      <c r="AU59" s="1449">
        <v>-2.7836355452501328E-2</v>
      </c>
      <c r="AV59" s="1450">
        <v>-1.0191131339531543</v>
      </c>
      <c r="AW59" s="317">
        <v>99.127677850065297</v>
      </c>
      <c r="AX59" s="270"/>
      <c r="AY59" s="221"/>
      <c r="AZ59" s="314">
        <v>-2.7836355452501328E-2</v>
      </c>
      <c r="BA59" s="314">
        <v>-1.0191131339531543</v>
      </c>
      <c r="BB59" s="314">
        <v>0.51622951880154355</v>
      </c>
      <c r="BC59" s="314">
        <v>-0.71800174848453002</v>
      </c>
      <c r="BD59" s="314">
        <v>-1.3992529018390258</v>
      </c>
      <c r="BE59" s="314">
        <v>0.22779539917588201</v>
      </c>
      <c r="BF59" s="265">
        <v>0.224</v>
      </c>
      <c r="BG59" s="265">
        <v>-0.151</v>
      </c>
      <c r="BH59" s="265">
        <v>0.78300000000000003</v>
      </c>
      <c r="BI59" s="265">
        <v>0.185</v>
      </c>
      <c r="BJ59" s="265">
        <v>0.16200000000000001</v>
      </c>
      <c r="BK59" s="265">
        <v>0.247</v>
      </c>
      <c r="BL59" s="238">
        <v>0</v>
      </c>
      <c r="BM59" s="164"/>
    </row>
    <row r="60" spans="1:69" ht="13.5" customHeight="1" x14ac:dyDescent="0.2">
      <c r="A60" s="177"/>
      <c r="B60" s="175" t="s">
        <v>27</v>
      </c>
      <c r="C60" s="176">
        <v>-5.6493381208797073</v>
      </c>
      <c r="D60" s="168"/>
      <c r="E60" s="120"/>
      <c r="F60" s="1459">
        <v>-0.21526418786692769</v>
      </c>
      <c r="G60" s="257">
        <v>-2.2944550669216079E-2</v>
      </c>
      <c r="H60" s="257">
        <v>-0.32133676092544988</v>
      </c>
      <c r="I60" s="315">
        <v>0.20092024539877312</v>
      </c>
      <c r="J60" s="221">
        <v>-0.15877080665813062</v>
      </c>
      <c r="K60" s="221">
        <v>-0.29758713136729226</v>
      </c>
      <c r="L60" s="257">
        <v>-8.1366965012205028E-2</v>
      </c>
      <c r="M60" s="315">
        <v>0.50487804878048781</v>
      </c>
      <c r="N60" s="221">
        <v>0.18705035971223008</v>
      </c>
      <c r="O60" s="221">
        <v>5.5806938159879381E-2</v>
      </c>
      <c r="P60" s="257">
        <v>0.16987740805604204</v>
      </c>
      <c r="Q60" s="315">
        <v>-0.155425219941349</v>
      </c>
      <c r="R60" s="257">
        <v>2.5373134328358221E-2</v>
      </c>
      <c r="S60" s="257">
        <v>0.18838028169014095</v>
      </c>
      <c r="T60" s="257">
        <v>4.1818181818181761E-2</v>
      </c>
      <c r="U60" s="315">
        <v>-0.33132530120481934</v>
      </c>
      <c r="V60" s="257">
        <v>7.6923076923077038E-2</v>
      </c>
      <c r="W60" s="257">
        <v>-0.17277486910994772</v>
      </c>
      <c r="X60" s="257">
        <v>-0.219</v>
      </c>
      <c r="Y60" s="315">
        <v>-0.11000000000000003</v>
      </c>
      <c r="Z60" s="257">
        <v>-4.2372881355932299E-3</v>
      </c>
      <c r="AA60" s="310">
        <v>0.37270973963355847</v>
      </c>
      <c r="AB60" s="257">
        <v>0.10969116080937152</v>
      </c>
      <c r="AC60" s="315">
        <v>-0.14954954954954947</v>
      </c>
      <c r="AD60" s="167">
        <v>7.4999999999999997E-2</v>
      </c>
      <c r="AE60" s="167">
        <v>1.7000000000000001E-2</v>
      </c>
      <c r="AF60" s="257">
        <v>0.46800000000000003</v>
      </c>
      <c r="AG60" s="315">
        <v>0.28699999999999998</v>
      </c>
      <c r="AH60" s="167">
        <v>0.33700000000000002</v>
      </c>
      <c r="AI60" s="167">
        <v>-0.49399999999999999</v>
      </c>
      <c r="AJ60" s="257">
        <v>4.0000000000000001E-3</v>
      </c>
      <c r="AK60" s="315">
        <v>-0.17799999999999999</v>
      </c>
      <c r="AL60" s="167">
        <v>-0.35899999999999999</v>
      </c>
      <c r="AM60" s="257">
        <v>-0.19400000000000001</v>
      </c>
      <c r="AN60" s="257">
        <v>-8.8999999999999996E-2</v>
      </c>
      <c r="AO60" s="257">
        <v>-5.3999999999999999E-2</v>
      </c>
      <c r="AP60" s="314">
        <v>0.19500000000000001</v>
      </c>
      <c r="AQ60" s="315">
        <v>9.1999999999999998E-2</v>
      </c>
      <c r="AR60" s="315">
        <v>-3.1E-2</v>
      </c>
      <c r="AS60" s="315">
        <v>-0.14399999999999999</v>
      </c>
      <c r="AT60" s="255"/>
      <c r="AU60" s="1450">
        <v>-0.36963190184049077</v>
      </c>
      <c r="AV60" s="1450">
        <v>-0.17439024390243901</v>
      </c>
      <c r="AW60" s="317">
        <v>-19.524165793805174</v>
      </c>
      <c r="AX60" s="168"/>
      <c r="AY60" s="221"/>
      <c r="AZ60" s="314">
        <v>-0.36963190184049077</v>
      </c>
      <c r="BA60" s="314">
        <v>-0.17439024390243901</v>
      </c>
      <c r="BB60" s="314">
        <v>0.23167155425219926</v>
      </c>
      <c r="BC60" s="314">
        <v>-0.15421686746987956</v>
      </c>
      <c r="BD60" s="314">
        <v>-0.3785714285714285</v>
      </c>
      <c r="BE60" s="314">
        <v>0.28603603603603606</v>
      </c>
      <c r="BF60" s="265">
        <v>1.083</v>
      </c>
      <c r="BG60" s="265">
        <v>-0.442</v>
      </c>
      <c r="BH60" s="265">
        <v>-0.55500000000000005</v>
      </c>
      <c r="BI60" s="265">
        <v>8.3000000000000004E-2</v>
      </c>
      <c r="BJ60" s="265">
        <v>1.034</v>
      </c>
      <c r="BK60" s="265">
        <v>5.5E-2</v>
      </c>
      <c r="BL60" s="238">
        <v>0</v>
      </c>
      <c r="BM60" s="164"/>
    </row>
    <row r="61" spans="1:69" ht="13.5" customHeight="1" x14ac:dyDescent="0.2">
      <c r="A61" s="175"/>
      <c r="B61" s="175" t="s">
        <v>142</v>
      </c>
      <c r="C61" s="176">
        <v>-4.9393161589884933</v>
      </c>
      <c r="D61" s="168"/>
      <c r="E61" s="120"/>
      <c r="F61" s="1459">
        <v>-0.18339316158988495</v>
      </c>
      <c r="G61" s="257">
        <v>-1.8397473706777643</v>
      </c>
      <c r="H61" s="257">
        <v>-1.3343813170144901E-2</v>
      </c>
      <c r="I61" s="315">
        <v>3.2433784991399116E-2</v>
      </c>
      <c r="J61" s="257">
        <v>-0.13400000000000001</v>
      </c>
      <c r="K61" s="221">
        <v>-0.10505009771417391</v>
      </c>
      <c r="L61" s="257">
        <v>6.0727888466192509E-2</v>
      </c>
      <c r="M61" s="315">
        <v>6.4335658811306318E-2</v>
      </c>
      <c r="N61" s="257">
        <v>9.8424464509394446E-2</v>
      </c>
      <c r="O61" s="221">
        <v>6.3806973126119951E-2</v>
      </c>
      <c r="P61" s="257">
        <v>-1.5067347530127451E-2</v>
      </c>
      <c r="Q61" s="315">
        <v>2.717544206996925E-2</v>
      </c>
      <c r="R61" s="257">
        <v>1.8934813074644365E-2</v>
      </c>
      <c r="S61" s="257">
        <v>3.7366523129141765E-2</v>
      </c>
      <c r="T61" s="257">
        <v>-8.3199999999999996E-2</v>
      </c>
      <c r="U61" s="315">
        <v>-0.10592001246697701</v>
      </c>
      <c r="V61" s="257">
        <v>-0.16172899302816779</v>
      </c>
      <c r="W61" s="257">
        <v>6.4151554803690298E-3</v>
      </c>
      <c r="X61" s="257">
        <v>-2.7853674741278488E-2</v>
      </c>
      <c r="Y61" s="315">
        <v>7.0202502883376317E-2</v>
      </c>
      <c r="Z61" s="257">
        <v>0.22622257858938297</v>
      </c>
      <c r="AA61" s="257">
        <v>0.24278270139112515</v>
      </c>
      <c r="AB61" s="257">
        <v>6.018341972092222E-2</v>
      </c>
      <c r="AC61" s="315">
        <v>3.8676316398525201E-2</v>
      </c>
      <c r="AD61" s="257">
        <v>7.5999999999999998E-2</v>
      </c>
      <c r="AE61" s="257">
        <v>0.152</v>
      </c>
      <c r="AF61" s="257">
        <v>6.9000000000000006E-2</v>
      </c>
      <c r="AG61" s="315">
        <v>9.6699999999999994E-2</v>
      </c>
      <c r="AH61" s="257">
        <v>0.04</v>
      </c>
      <c r="AI61" s="257">
        <v>-0.64300000000000002</v>
      </c>
      <c r="AJ61" s="257">
        <v>-0.05</v>
      </c>
      <c r="AK61" s="315">
        <v>0.15659999999999999</v>
      </c>
      <c r="AL61" s="257">
        <v>-0.378</v>
      </c>
      <c r="AM61" s="257">
        <v>0.16200000000000001</v>
      </c>
      <c r="AN61" s="257">
        <v>0.128</v>
      </c>
      <c r="AO61" s="257">
        <v>0.41199999999999998</v>
      </c>
      <c r="AP61" s="314">
        <v>0.28999999999999998</v>
      </c>
      <c r="AQ61" s="315">
        <v>0.27600000000000002</v>
      </c>
      <c r="AR61" s="315">
        <v>0.22140000000000001</v>
      </c>
      <c r="AS61" s="315">
        <v>0.34699999999999998</v>
      </c>
      <c r="AT61" s="255"/>
      <c r="AU61" s="1450">
        <v>-0.5042145178709041</v>
      </c>
      <c r="AV61" s="1450">
        <v>-2.9000000000000001E-2</v>
      </c>
      <c r="AW61" s="317">
        <v>-47.521451787090406</v>
      </c>
      <c r="AX61" s="270"/>
      <c r="AY61" s="221"/>
      <c r="AZ61" s="265">
        <v>-0.5042145178709041</v>
      </c>
      <c r="BA61" s="265">
        <v>-2.9000000000000001E-2</v>
      </c>
      <c r="BB61" s="265">
        <v>4.3584883043839048E-2</v>
      </c>
      <c r="BC61" s="265">
        <v>-3.3432484921503691E-2</v>
      </c>
      <c r="BD61" s="265">
        <v>-3.0735753328978425E-2</v>
      </c>
      <c r="BE61" s="265">
        <v>0.14196625402498889</v>
      </c>
      <c r="BF61" s="265">
        <v>9.8000000000000004E-2</v>
      </c>
      <c r="BG61" s="265">
        <v>-0.124</v>
      </c>
      <c r="BH61" s="265">
        <v>7.9000000000000001E-2</v>
      </c>
      <c r="BI61" s="265">
        <v>0.28399999999999997</v>
      </c>
      <c r="BJ61" s="265">
        <v>0.33600000000000002</v>
      </c>
      <c r="BK61" s="265">
        <v>0.23899999999999999</v>
      </c>
      <c r="BL61" s="265">
        <v>0.43464999999999998</v>
      </c>
      <c r="BM61" s="164"/>
      <c r="BP61" s="143"/>
    </row>
    <row r="62" spans="1:69" ht="13.5" customHeight="1" x14ac:dyDescent="0.2">
      <c r="A62" s="161"/>
      <c r="B62" s="161" t="s">
        <v>143</v>
      </c>
      <c r="C62" s="178">
        <v>20.065993004275164</v>
      </c>
      <c r="D62" s="167">
        <v>0.95405794958977008</v>
      </c>
      <c r="E62" s="120"/>
      <c r="F62" s="1460">
        <v>-0.9662650602409637</v>
      </c>
      <c r="G62" s="320">
        <v>-1.2195704057279235</v>
      </c>
      <c r="H62" s="320">
        <v>-9.5090909090909079</v>
      </c>
      <c r="I62" s="321">
        <v>-20.473684210526315</v>
      </c>
      <c r="J62" s="322">
        <v>-21.032258064516128</v>
      </c>
      <c r="K62" s="320">
        <v>32.541666666666664</v>
      </c>
      <c r="L62" s="320">
        <v>17.215384615384615</v>
      </c>
      <c r="M62" s="321">
        <v>25.604166666666664</v>
      </c>
      <c r="N62" s="322">
        <v>21.025641025641022</v>
      </c>
      <c r="O62" s="320">
        <v>33.095238095238095</v>
      </c>
      <c r="P62" s="320">
        <v>44.2</v>
      </c>
      <c r="Q62" s="321">
        <v>-570.99999999999955</v>
      </c>
      <c r="R62" s="320">
        <v>-22</v>
      </c>
      <c r="S62" s="320">
        <v>-8.7012987012987022</v>
      </c>
      <c r="T62" s="320">
        <v>-6.7619047619047628</v>
      </c>
      <c r="U62" s="321">
        <v>-7.4324324324324325</v>
      </c>
      <c r="V62" s="320">
        <v>-24.411764705882359</v>
      </c>
      <c r="W62" s="320">
        <v>13.684210526315788</v>
      </c>
      <c r="X62" s="320">
        <v>8.9252336448598157</v>
      </c>
      <c r="Y62" s="321">
        <v>9.65625</v>
      </c>
      <c r="Z62" s="320">
        <v>11.764705882352942</v>
      </c>
      <c r="AA62" s="320">
        <v>16.857142857142854</v>
      </c>
      <c r="AB62" s="320">
        <v>17.283333333333328</v>
      </c>
      <c r="AC62" s="321">
        <v>15.649999999999999</v>
      </c>
      <c r="AD62" s="320">
        <v>16.100000000000001</v>
      </c>
      <c r="AE62" s="320">
        <v>16.7</v>
      </c>
      <c r="AF62" s="320">
        <v>-11.1</v>
      </c>
      <c r="AG62" s="321">
        <v>-6.04</v>
      </c>
      <c r="AH62" s="320">
        <v>5.7</v>
      </c>
      <c r="AI62" s="320">
        <v>-10.9</v>
      </c>
      <c r="AJ62" s="323">
        <v>8.1</v>
      </c>
      <c r="AK62" s="324">
        <v>7.3</v>
      </c>
      <c r="AL62" s="320">
        <v>15.8</v>
      </c>
      <c r="AM62" s="320">
        <v>7.8</v>
      </c>
      <c r="AN62" s="320">
        <v>8.9</v>
      </c>
      <c r="AO62" s="320">
        <v>9.5</v>
      </c>
      <c r="AP62" s="325">
        <v>11.4</v>
      </c>
      <c r="AQ62" s="321">
        <v>9.1999999999999993</v>
      </c>
      <c r="AR62" s="321">
        <v>8.3000000000000007</v>
      </c>
      <c r="AS62" s="321">
        <v>8.6999999999999993</v>
      </c>
      <c r="AT62" s="255"/>
      <c r="AU62" s="1436">
        <v>-0.9662650602409637</v>
      </c>
      <c r="AV62" s="322">
        <v>-21.032258064516128</v>
      </c>
      <c r="AW62" s="322">
        <v>20.065993004275164</v>
      </c>
      <c r="AX62" s="168">
        <v>0.95405794958977008</v>
      </c>
      <c r="AY62" s="221"/>
      <c r="AZ62" s="326">
        <v>-0.9662650602409637</v>
      </c>
      <c r="BA62" s="326">
        <v>-21.032258064516128</v>
      </c>
      <c r="BB62" s="326">
        <v>21.025641025641022</v>
      </c>
      <c r="BC62" s="326">
        <v>-22</v>
      </c>
      <c r="BD62" s="326">
        <v>-24.411764705882359</v>
      </c>
      <c r="BE62" s="326">
        <v>11.764705882352942</v>
      </c>
      <c r="BF62" s="326">
        <v>16.100000000000001</v>
      </c>
      <c r="BG62" s="326">
        <v>5.7</v>
      </c>
      <c r="BH62" s="326">
        <v>15.8</v>
      </c>
      <c r="BI62" s="326">
        <v>11.4</v>
      </c>
      <c r="BJ62" s="326">
        <v>12</v>
      </c>
      <c r="BK62" s="326">
        <v>9.5273000000000003</v>
      </c>
      <c r="BL62" s="238">
        <v>0</v>
      </c>
      <c r="BM62" s="164"/>
    </row>
    <row r="63" spans="1:69" ht="13.5" customHeight="1" x14ac:dyDescent="0.2">
      <c r="A63" s="161"/>
      <c r="B63" s="161" t="s">
        <v>144</v>
      </c>
      <c r="C63" s="178">
        <v>5.5014707550989916E-2</v>
      </c>
      <c r="D63" s="167">
        <v>7.3493574044343896E-2</v>
      </c>
      <c r="E63" s="120"/>
      <c r="F63" s="1460">
        <v>0.80357957551884285</v>
      </c>
      <c r="G63" s="320">
        <v>0.95919000291310397</v>
      </c>
      <c r="H63" s="322">
        <v>0.62379013685953433</v>
      </c>
      <c r="I63" s="327">
        <v>0.93285371702637898</v>
      </c>
      <c r="J63" s="322">
        <v>0.74856486796785293</v>
      </c>
      <c r="K63" s="320">
        <v>0.90498261877172637</v>
      </c>
      <c r="L63" s="322">
        <v>1.2573033707865167</v>
      </c>
      <c r="M63" s="327">
        <v>1.4126436781609195</v>
      </c>
      <c r="N63" s="322">
        <v>0.90607734806629814</v>
      </c>
      <c r="O63" s="320">
        <v>0.82443653618030843</v>
      </c>
      <c r="P63" s="322">
        <v>0.82861461364787004</v>
      </c>
      <c r="Q63" s="327">
        <v>0.72562332814976871</v>
      </c>
      <c r="R63" s="322">
        <v>0.88841615865383472</v>
      </c>
      <c r="S63" s="320">
        <v>0.87930788843132579</v>
      </c>
      <c r="T63" s="322">
        <v>0.74610172641665484</v>
      </c>
      <c r="U63" s="327">
        <v>0.69597136079068156</v>
      </c>
      <c r="V63" s="322">
        <v>1.0044684002282975</v>
      </c>
      <c r="W63" s="322">
        <v>0.91296145153524644</v>
      </c>
      <c r="X63" s="322">
        <v>1.0909097685588069</v>
      </c>
      <c r="Y63" s="327">
        <v>1.4194867150803914</v>
      </c>
      <c r="Z63" s="322">
        <v>1.5921963397684213</v>
      </c>
      <c r="AA63" s="322">
        <v>1.6790931696668809</v>
      </c>
      <c r="AB63" s="322">
        <v>1.2886118907322233</v>
      </c>
      <c r="AC63" s="327">
        <v>1.1944967059416152</v>
      </c>
      <c r="AD63" s="322">
        <v>1.6</v>
      </c>
      <c r="AE63" s="322">
        <v>1.5</v>
      </c>
      <c r="AF63" s="322">
        <v>1.5</v>
      </c>
      <c r="AG63" s="327">
        <v>1.04</v>
      </c>
      <c r="AH63" s="322">
        <v>0.8</v>
      </c>
      <c r="AI63" s="322">
        <v>0.6</v>
      </c>
      <c r="AJ63" s="322">
        <v>1.1000000000000001</v>
      </c>
      <c r="AK63" s="327">
        <v>1.04</v>
      </c>
      <c r="AL63" s="322">
        <v>1.4</v>
      </c>
      <c r="AM63" s="322">
        <v>1.9</v>
      </c>
      <c r="AN63" s="322">
        <v>2.4</v>
      </c>
      <c r="AO63" s="322">
        <v>2.6</v>
      </c>
      <c r="AP63" s="326">
        <v>2.9</v>
      </c>
      <c r="AQ63" s="327">
        <v>2.5</v>
      </c>
      <c r="AR63" s="327">
        <v>2.5</v>
      </c>
      <c r="AS63" s="327">
        <v>2.7</v>
      </c>
      <c r="AT63" s="219"/>
      <c r="AU63" s="1436">
        <v>0.80357957551884285</v>
      </c>
      <c r="AV63" s="328">
        <v>0.74856486796785293</v>
      </c>
      <c r="AW63" s="322">
        <v>5.5014707550989916E-2</v>
      </c>
      <c r="AX63" s="168">
        <v>7.3493574044343896E-2</v>
      </c>
      <c r="AY63" s="221"/>
      <c r="AZ63" s="326">
        <v>0.80357957551884285</v>
      </c>
      <c r="BA63" s="326">
        <v>0.74856486796785293</v>
      </c>
      <c r="BB63" s="326">
        <v>0.90607734806629814</v>
      </c>
      <c r="BC63" s="326">
        <v>0.88841615865383472</v>
      </c>
      <c r="BD63" s="326">
        <v>1.0044684002282975</v>
      </c>
      <c r="BE63" s="326">
        <v>1.5921963397684213</v>
      </c>
      <c r="BF63" s="326">
        <v>1.6</v>
      </c>
      <c r="BG63" s="326">
        <v>0.82</v>
      </c>
      <c r="BH63" s="326">
        <v>1.4</v>
      </c>
      <c r="BI63" s="326">
        <v>2.9</v>
      </c>
      <c r="BJ63" s="326">
        <v>3.5</v>
      </c>
      <c r="BK63" s="326">
        <v>2.1800000000000002</v>
      </c>
      <c r="BL63" s="238">
        <v>0</v>
      </c>
      <c r="BM63" s="164"/>
    </row>
    <row r="64" spans="1:69" ht="9.75" customHeight="1" x14ac:dyDescent="0.2">
      <c r="A64" s="156"/>
      <c r="B64" s="156"/>
      <c r="C64" s="179"/>
      <c r="D64" s="180"/>
      <c r="E64" s="121"/>
      <c r="F64" s="1461"/>
      <c r="G64" s="329"/>
      <c r="H64" s="329"/>
      <c r="I64" s="180"/>
      <c r="J64" s="329"/>
      <c r="K64" s="329"/>
      <c r="L64" s="329"/>
      <c r="M64" s="180"/>
      <c r="N64" s="329"/>
      <c r="O64" s="329"/>
      <c r="P64" s="329"/>
      <c r="Q64" s="180"/>
      <c r="R64" s="329"/>
      <c r="S64" s="329"/>
      <c r="T64" s="329"/>
      <c r="U64" s="180"/>
      <c r="V64" s="329"/>
      <c r="W64" s="329"/>
      <c r="X64" s="329"/>
      <c r="Y64" s="180"/>
      <c r="Z64" s="329"/>
      <c r="AA64" s="329"/>
      <c r="AB64" s="329"/>
      <c r="AC64" s="180"/>
      <c r="AD64" s="329"/>
      <c r="AE64" s="329"/>
      <c r="AF64" s="329"/>
      <c r="AG64" s="180"/>
      <c r="AH64" s="329"/>
      <c r="AI64" s="329"/>
      <c r="AJ64" s="329"/>
      <c r="AK64" s="180"/>
      <c r="AL64" s="329"/>
      <c r="AM64" s="329"/>
      <c r="AN64" s="329"/>
      <c r="AO64" s="180"/>
      <c r="AP64" s="330"/>
      <c r="AQ64" s="180"/>
      <c r="AR64" s="180"/>
      <c r="AS64" s="180"/>
      <c r="AT64" s="219"/>
      <c r="AU64" s="179"/>
      <c r="AV64" s="329"/>
      <c r="AW64" s="331"/>
      <c r="AX64" s="332"/>
      <c r="AY64" s="181"/>
      <c r="AZ64" s="179"/>
      <c r="BA64" s="179"/>
      <c r="BB64" s="179"/>
      <c r="BC64" s="179"/>
      <c r="BD64" s="179"/>
      <c r="BE64" s="179"/>
      <c r="BF64" s="179"/>
      <c r="BG64" s="179"/>
      <c r="BH64" s="330"/>
      <c r="BI64" s="330"/>
      <c r="BJ64" s="330"/>
      <c r="BK64" s="330"/>
      <c r="BL64" s="330"/>
      <c r="BM64" s="164"/>
    </row>
    <row r="65" spans="1:65" ht="9.75" customHeight="1" x14ac:dyDescent="0.2">
      <c r="A65" s="156"/>
      <c r="B65" s="156"/>
      <c r="C65" s="181"/>
      <c r="D65" s="181"/>
      <c r="E65" s="123"/>
      <c r="F65" s="123"/>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333"/>
      <c r="AH65" s="189"/>
      <c r="AI65" s="189"/>
      <c r="AJ65" s="189"/>
      <c r="AK65" s="189"/>
      <c r="AL65" s="189"/>
      <c r="AM65" s="189"/>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row>
    <row r="66" spans="1:65" ht="18" customHeight="1" x14ac:dyDescent="0.2">
      <c r="A66" s="182" t="s">
        <v>179</v>
      </c>
      <c r="B66" s="156"/>
      <c r="C66" s="181"/>
      <c r="D66" s="181"/>
      <c r="E66" s="123"/>
      <c r="F66" s="123"/>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334"/>
      <c r="AG66" s="189"/>
      <c r="AH66" s="189"/>
      <c r="AI66" s="189"/>
      <c r="AJ66" s="189"/>
      <c r="AK66" s="189"/>
      <c r="AL66" s="189"/>
      <c r="AM66" s="189"/>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row>
    <row r="67" spans="1:65" ht="9.75" customHeight="1" x14ac:dyDescent="0.2">
      <c r="A67" s="182"/>
      <c r="B67" s="156"/>
      <c r="C67" s="181"/>
      <c r="D67" s="181"/>
      <c r="E67" s="123"/>
      <c r="F67" s="145"/>
      <c r="G67" s="189"/>
      <c r="H67" s="329"/>
      <c r="I67" s="189"/>
      <c r="J67" s="329"/>
      <c r="K67" s="189"/>
      <c r="L67" s="329"/>
      <c r="M67" s="189"/>
      <c r="N67" s="329"/>
      <c r="O67" s="189"/>
      <c r="P67" s="329"/>
      <c r="Q67" s="189"/>
      <c r="R67" s="329"/>
      <c r="S67" s="189"/>
      <c r="T67" s="329"/>
      <c r="U67" s="189"/>
      <c r="V67" s="329"/>
      <c r="W67" s="189"/>
      <c r="X67" s="329"/>
      <c r="Y67" s="189"/>
      <c r="Z67" s="329"/>
      <c r="AA67" s="189"/>
      <c r="AB67" s="329"/>
      <c r="AC67" s="189"/>
      <c r="AD67" s="329"/>
      <c r="AE67" s="329"/>
      <c r="AF67" s="329"/>
      <c r="AG67" s="189"/>
      <c r="AH67" s="329"/>
      <c r="AI67" s="329"/>
      <c r="AJ67" s="189"/>
      <c r="AK67" s="189"/>
      <c r="AL67" s="189"/>
      <c r="AM67" s="189"/>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row>
    <row r="68" spans="1:65" x14ac:dyDescent="0.2">
      <c r="A68" s="160" t="s">
        <v>1</v>
      </c>
      <c r="B68" s="156"/>
      <c r="C68" s="1522" t="s">
        <v>337</v>
      </c>
      <c r="D68" s="1523"/>
      <c r="E68" s="146"/>
      <c r="F68" s="147"/>
      <c r="G68" s="200"/>
      <c r="H68" s="335"/>
      <c r="I68" s="184"/>
      <c r="J68" s="336"/>
      <c r="K68" s="200"/>
      <c r="L68" s="335"/>
      <c r="M68" s="184"/>
      <c r="N68" s="336"/>
      <c r="O68" s="200"/>
      <c r="P68" s="335"/>
      <c r="Q68" s="184"/>
      <c r="R68" s="336"/>
      <c r="S68" s="200"/>
      <c r="T68" s="335"/>
      <c r="U68" s="184"/>
      <c r="V68" s="336"/>
      <c r="W68" s="200"/>
      <c r="X68" s="335"/>
      <c r="Y68" s="184"/>
      <c r="Z68" s="336"/>
      <c r="AA68" s="200"/>
      <c r="AB68" s="335"/>
      <c r="AC68" s="184"/>
      <c r="AD68" s="336"/>
      <c r="AE68" s="335"/>
      <c r="AG68" s="184"/>
      <c r="AH68" s="335"/>
      <c r="AI68" s="337"/>
      <c r="AJ68" s="200"/>
      <c r="AK68" s="184"/>
      <c r="AL68" s="338"/>
      <c r="AM68" s="338"/>
      <c r="AN68" s="338"/>
      <c r="AO68" s="338"/>
      <c r="AP68" s="339"/>
      <c r="AQ68" s="184"/>
      <c r="AR68" s="184"/>
      <c r="AS68" s="184"/>
      <c r="AT68" s="219"/>
      <c r="AU68" s="205" t="s">
        <v>338</v>
      </c>
      <c r="AV68" s="206"/>
      <c r="AW68" s="206" t="s">
        <v>327</v>
      </c>
      <c r="AX68" s="207"/>
      <c r="AY68" s="337"/>
      <c r="AZ68" s="183"/>
      <c r="BA68" s="183"/>
      <c r="BB68" s="183"/>
      <c r="BC68" s="183"/>
      <c r="BD68" s="183"/>
      <c r="BE68" s="183"/>
      <c r="BF68" s="183"/>
      <c r="BG68" s="183"/>
      <c r="BH68" s="339"/>
      <c r="BI68" s="339"/>
      <c r="BJ68" s="340"/>
      <c r="BK68" s="340"/>
      <c r="BL68" s="340"/>
      <c r="BM68" s="164"/>
    </row>
    <row r="69" spans="1:65" ht="13.5" x14ac:dyDescent="0.2">
      <c r="A69" s="160" t="s">
        <v>2</v>
      </c>
      <c r="B69" s="156"/>
      <c r="C69" s="1524" t="s">
        <v>38</v>
      </c>
      <c r="D69" s="1525"/>
      <c r="E69" s="137"/>
      <c r="F69" s="118" t="s">
        <v>282</v>
      </c>
      <c r="G69" s="210" t="s">
        <v>281</v>
      </c>
      <c r="H69" s="210" t="s">
        <v>280</v>
      </c>
      <c r="I69" s="211" t="s">
        <v>278</v>
      </c>
      <c r="J69" s="210" t="s">
        <v>258</v>
      </c>
      <c r="K69" s="210" t="s">
        <v>259</v>
      </c>
      <c r="L69" s="210" t="s">
        <v>260</v>
      </c>
      <c r="M69" s="211" t="s">
        <v>261</v>
      </c>
      <c r="N69" s="210" t="s">
        <v>232</v>
      </c>
      <c r="O69" s="210" t="s">
        <v>231</v>
      </c>
      <c r="P69" s="210" t="s">
        <v>230</v>
      </c>
      <c r="Q69" s="211" t="s">
        <v>229</v>
      </c>
      <c r="R69" s="212" t="s">
        <v>206</v>
      </c>
      <c r="S69" s="210" t="s">
        <v>207</v>
      </c>
      <c r="T69" s="210" t="s">
        <v>208</v>
      </c>
      <c r="U69" s="211" t="s">
        <v>209</v>
      </c>
      <c r="V69" s="212" t="s">
        <v>154</v>
      </c>
      <c r="W69" s="210" t="s">
        <v>155</v>
      </c>
      <c r="X69" s="210" t="s">
        <v>156</v>
      </c>
      <c r="Y69" s="341" t="s">
        <v>153</v>
      </c>
      <c r="Z69" s="212" t="s">
        <v>130</v>
      </c>
      <c r="AA69" s="210" t="s">
        <v>131</v>
      </c>
      <c r="AB69" s="210" t="s">
        <v>132</v>
      </c>
      <c r="AC69" s="341" t="s">
        <v>133</v>
      </c>
      <c r="AD69" s="212" t="s">
        <v>112</v>
      </c>
      <c r="AE69" s="210" t="s">
        <v>111</v>
      </c>
      <c r="AF69" s="210" t="s">
        <v>110</v>
      </c>
      <c r="AG69" s="341" t="s">
        <v>109</v>
      </c>
      <c r="AH69" s="210" t="s">
        <v>80</v>
      </c>
      <c r="AI69" s="210" t="s">
        <v>81</v>
      </c>
      <c r="AJ69" s="210" t="s">
        <v>82</v>
      </c>
      <c r="AK69" s="341" t="s">
        <v>29</v>
      </c>
      <c r="AL69" s="342" t="s">
        <v>30</v>
      </c>
      <c r="AM69" s="342" t="s">
        <v>31</v>
      </c>
      <c r="AN69" s="342" t="s">
        <v>32</v>
      </c>
      <c r="AO69" s="342" t="s">
        <v>33</v>
      </c>
      <c r="AP69" s="343" t="s">
        <v>34</v>
      </c>
      <c r="AQ69" s="341" t="s">
        <v>35</v>
      </c>
      <c r="AR69" s="341" t="s">
        <v>36</v>
      </c>
      <c r="AS69" s="341" t="s">
        <v>37</v>
      </c>
      <c r="AT69" s="344"/>
      <c r="AU69" s="210" t="s">
        <v>282</v>
      </c>
      <c r="AV69" s="210" t="s">
        <v>258</v>
      </c>
      <c r="AW69" s="1520" t="s">
        <v>38</v>
      </c>
      <c r="AX69" s="1521"/>
      <c r="AY69" s="276"/>
      <c r="AZ69" s="212" t="s">
        <v>321</v>
      </c>
      <c r="BA69" s="212" t="s">
        <v>269</v>
      </c>
      <c r="BB69" s="212" t="s">
        <v>233</v>
      </c>
      <c r="BC69" s="212" t="s">
        <v>210</v>
      </c>
      <c r="BD69" s="212" t="s">
        <v>157</v>
      </c>
      <c r="BE69" s="212" t="s">
        <v>114</v>
      </c>
      <c r="BF69" s="345" t="s">
        <v>113</v>
      </c>
      <c r="BG69" s="345" t="s">
        <v>42</v>
      </c>
      <c r="BH69" s="343" t="s">
        <v>39</v>
      </c>
      <c r="BI69" s="343" t="s">
        <v>40</v>
      </c>
      <c r="BJ69" s="343" t="s">
        <v>116</v>
      </c>
      <c r="BK69" s="343" t="s">
        <v>117</v>
      </c>
      <c r="BL69" s="343" t="s">
        <v>118</v>
      </c>
      <c r="BM69" s="164"/>
    </row>
    <row r="70" spans="1:65" ht="12.75" customHeight="1" x14ac:dyDescent="0.2">
      <c r="A70" s="162" t="s">
        <v>3</v>
      </c>
      <c r="B70" s="163"/>
      <c r="C70" s="183"/>
      <c r="D70" s="184"/>
      <c r="E70" s="121"/>
      <c r="F70" s="148"/>
      <c r="G70" s="189"/>
      <c r="H70" s="189"/>
      <c r="I70" s="232"/>
      <c r="J70" s="346"/>
      <c r="K70" s="189"/>
      <c r="L70" s="189"/>
      <c r="M70" s="232"/>
      <c r="N70" s="346"/>
      <c r="O70" s="189"/>
      <c r="P70" s="189"/>
      <c r="Q70" s="232"/>
      <c r="R70" s="346"/>
      <c r="S70" s="189"/>
      <c r="T70" s="189"/>
      <c r="U70" s="232"/>
      <c r="V70" s="346"/>
      <c r="W70" s="189"/>
      <c r="X70" s="189"/>
      <c r="Y70" s="232"/>
      <c r="Z70" s="346"/>
      <c r="AA70" s="189"/>
      <c r="AB70" s="189"/>
      <c r="AC70" s="232"/>
      <c r="AD70" s="346"/>
      <c r="AE70" s="189"/>
      <c r="AF70" s="189"/>
      <c r="AG70" s="232"/>
      <c r="AH70" s="189"/>
      <c r="AI70" s="189"/>
      <c r="AJ70" s="189"/>
      <c r="AK70" s="232"/>
      <c r="AL70" s="183"/>
      <c r="AM70" s="338"/>
      <c r="AN70" s="338"/>
      <c r="AO70" s="184"/>
      <c r="AP70" s="339"/>
      <c r="AQ70" s="184"/>
      <c r="AR70" s="184"/>
      <c r="AS70" s="184"/>
      <c r="AT70" s="219"/>
      <c r="AU70" s="189"/>
      <c r="AV70" s="189"/>
      <c r="AW70" s="338"/>
      <c r="AX70" s="184"/>
      <c r="AY70" s="181"/>
      <c r="AZ70" s="339"/>
      <c r="BA70" s="339"/>
      <c r="BB70" s="339"/>
      <c r="BC70" s="339"/>
      <c r="BD70" s="339"/>
      <c r="BE70" s="339"/>
      <c r="BF70" s="339"/>
      <c r="BG70" s="339"/>
      <c r="BH70" s="339"/>
      <c r="BI70" s="339"/>
      <c r="BJ70" s="339"/>
      <c r="BK70" s="339"/>
      <c r="BL70" s="339"/>
      <c r="BM70" s="164"/>
    </row>
    <row r="71" spans="1:65" ht="12.75" customHeight="1" x14ac:dyDescent="0.2">
      <c r="A71" s="161"/>
      <c r="B71" s="161" t="s">
        <v>4</v>
      </c>
      <c r="C71" s="185">
        <v>-31553</v>
      </c>
      <c r="D71" s="167">
        <v>-0.13573226077043857</v>
      </c>
      <c r="E71" s="142"/>
      <c r="F71" s="347">
        <v>200912</v>
      </c>
      <c r="G71" s="347">
        <v>181837</v>
      </c>
      <c r="H71" s="347">
        <v>190602</v>
      </c>
      <c r="I71" s="348">
        <v>214454</v>
      </c>
      <c r="J71" s="347">
        <v>232465</v>
      </c>
      <c r="K71" s="347">
        <v>166471</v>
      </c>
      <c r="L71" s="347">
        <v>236271</v>
      </c>
      <c r="M71" s="348">
        <v>245556</v>
      </c>
      <c r="N71" s="347">
        <v>253748</v>
      </c>
      <c r="O71" s="347">
        <v>230959</v>
      </c>
      <c r="P71" s="347">
        <v>183306</v>
      </c>
      <c r="Q71" s="348">
        <v>187231</v>
      </c>
      <c r="R71" s="349">
        <v>217971</v>
      </c>
      <c r="S71" s="347">
        <v>230003</v>
      </c>
      <c r="T71" s="347">
        <v>186599</v>
      </c>
      <c r="U71" s="348">
        <v>162549</v>
      </c>
      <c r="V71" s="349">
        <v>177692</v>
      </c>
      <c r="W71" s="347">
        <v>147889</v>
      </c>
      <c r="X71" s="347">
        <v>119500</v>
      </c>
      <c r="Y71" s="348">
        <v>159783</v>
      </c>
      <c r="Z71" s="349">
        <v>247595</v>
      </c>
      <c r="AA71" s="347">
        <v>254834</v>
      </c>
      <c r="AB71" s="347">
        <v>149285</v>
      </c>
      <c r="AC71" s="348">
        <v>151917</v>
      </c>
      <c r="AD71" s="349">
        <v>143133</v>
      </c>
      <c r="AE71" s="347">
        <v>173197</v>
      </c>
      <c r="AF71" s="347">
        <v>123744</v>
      </c>
      <c r="AG71" s="348">
        <v>137463</v>
      </c>
      <c r="AH71" s="347">
        <v>106996</v>
      </c>
      <c r="AI71" s="347">
        <v>87188</v>
      </c>
      <c r="AJ71" s="347">
        <v>110829</v>
      </c>
      <c r="AK71" s="348">
        <v>172708</v>
      </c>
      <c r="AL71" s="166">
        <v>143446</v>
      </c>
      <c r="AM71" s="192">
        <v>183354</v>
      </c>
      <c r="AN71" s="192">
        <v>158869</v>
      </c>
      <c r="AO71" s="217">
        <v>245870</v>
      </c>
      <c r="AP71" s="218">
        <v>216443</v>
      </c>
      <c r="AQ71" s="217">
        <v>178313</v>
      </c>
      <c r="AR71" s="217">
        <v>156031</v>
      </c>
      <c r="AS71" s="217">
        <v>206127</v>
      </c>
      <c r="AT71" s="219"/>
      <c r="AU71" s="220">
        <v>787805</v>
      </c>
      <c r="AV71" s="347">
        <v>880763</v>
      </c>
      <c r="AW71" s="192">
        <v>-92958</v>
      </c>
      <c r="AX71" s="168">
        <v>-0.10554258069423897</v>
      </c>
      <c r="AY71" s="181"/>
      <c r="AZ71" s="218">
        <v>787805</v>
      </c>
      <c r="BA71" s="218">
        <v>880763</v>
      </c>
      <c r="BB71" s="218">
        <v>855244</v>
      </c>
      <c r="BC71" s="350">
        <v>797122</v>
      </c>
      <c r="BD71" s="350">
        <v>604864</v>
      </c>
      <c r="BE71" s="350">
        <v>803631</v>
      </c>
      <c r="BF71" s="350">
        <v>577537</v>
      </c>
      <c r="BG71" s="350">
        <v>477721</v>
      </c>
      <c r="BH71" s="350">
        <v>731539</v>
      </c>
      <c r="BI71" s="218">
        <v>756914</v>
      </c>
      <c r="BJ71" s="218">
        <v>583415</v>
      </c>
      <c r="BK71" s="218">
        <v>432778</v>
      </c>
      <c r="BL71" s="218">
        <v>402157</v>
      </c>
      <c r="BM71" s="164"/>
    </row>
    <row r="72" spans="1:65" ht="12.75" customHeight="1" x14ac:dyDescent="0.2">
      <c r="A72" s="161"/>
      <c r="B72" s="161" t="s">
        <v>5</v>
      </c>
      <c r="C72" s="185">
        <v>-15790</v>
      </c>
      <c r="D72" s="167">
        <v>-7.1757397283307656E-2</v>
      </c>
      <c r="E72" s="142"/>
      <c r="F72" s="347">
        <v>204257</v>
      </c>
      <c r="G72" s="347">
        <v>204249</v>
      </c>
      <c r="H72" s="347">
        <v>186226</v>
      </c>
      <c r="I72" s="348">
        <v>199130</v>
      </c>
      <c r="J72" s="347">
        <v>220047</v>
      </c>
      <c r="K72" s="347">
        <v>184112</v>
      </c>
      <c r="L72" s="347">
        <v>207395</v>
      </c>
      <c r="M72" s="348">
        <v>215904</v>
      </c>
      <c r="N72" s="347">
        <v>217779</v>
      </c>
      <c r="O72" s="347">
        <v>202914</v>
      </c>
      <c r="P72" s="347">
        <v>175367</v>
      </c>
      <c r="Q72" s="348">
        <v>174527</v>
      </c>
      <c r="R72" s="349">
        <v>200481</v>
      </c>
      <c r="S72" s="347">
        <v>205025</v>
      </c>
      <c r="T72" s="347">
        <v>179710</v>
      </c>
      <c r="U72" s="348">
        <v>181677</v>
      </c>
      <c r="V72" s="349">
        <v>166505</v>
      </c>
      <c r="W72" s="347">
        <v>132063</v>
      </c>
      <c r="X72" s="347">
        <v>122510</v>
      </c>
      <c r="Y72" s="348">
        <v>143104</v>
      </c>
      <c r="Z72" s="349">
        <v>188349</v>
      </c>
      <c r="AA72" s="347">
        <v>190238</v>
      </c>
      <c r="AB72" s="347">
        <v>132849</v>
      </c>
      <c r="AC72" s="348">
        <v>131857</v>
      </c>
      <c r="AD72" s="349">
        <v>132658</v>
      </c>
      <c r="AE72" s="347">
        <v>150887</v>
      </c>
      <c r="AF72" s="347">
        <v>115883</v>
      </c>
      <c r="AG72" s="348">
        <v>121468</v>
      </c>
      <c r="AH72" s="347">
        <v>100169</v>
      </c>
      <c r="AI72" s="347">
        <v>108534</v>
      </c>
      <c r="AJ72" s="347">
        <v>115805</v>
      </c>
      <c r="AK72" s="348">
        <v>149179</v>
      </c>
      <c r="AL72" s="166">
        <v>131632</v>
      </c>
      <c r="AM72" s="192">
        <v>154817</v>
      </c>
      <c r="AN72" s="192">
        <v>135342</v>
      </c>
      <c r="AO72" s="217">
        <v>187220</v>
      </c>
      <c r="AP72" s="218">
        <v>176307</v>
      </c>
      <c r="AQ72" s="217">
        <v>144677</v>
      </c>
      <c r="AR72" s="217">
        <v>130781</v>
      </c>
      <c r="AS72" s="217">
        <v>166952</v>
      </c>
      <c r="AT72" s="219"/>
      <c r="AU72" s="220">
        <v>793862</v>
      </c>
      <c r="AV72" s="347">
        <v>827458</v>
      </c>
      <c r="AW72" s="192">
        <v>-33596</v>
      </c>
      <c r="AX72" s="168">
        <v>-4.0601456508970846E-2</v>
      </c>
      <c r="AY72" s="181"/>
      <c r="AZ72" s="218">
        <v>793862</v>
      </c>
      <c r="BA72" s="218">
        <v>827458</v>
      </c>
      <c r="BB72" s="218">
        <v>770587</v>
      </c>
      <c r="BC72" s="350">
        <v>766893</v>
      </c>
      <c r="BD72" s="350">
        <v>564182</v>
      </c>
      <c r="BE72" s="350">
        <v>643293</v>
      </c>
      <c r="BF72" s="350">
        <v>520896</v>
      </c>
      <c r="BG72" s="350">
        <v>473687</v>
      </c>
      <c r="BH72" s="350">
        <v>609011</v>
      </c>
      <c r="BI72" s="218">
        <v>618717</v>
      </c>
      <c r="BJ72" s="218">
        <v>464385</v>
      </c>
      <c r="BK72" s="218">
        <v>360022</v>
      </c>
      <c r="BL72" s="218">
        <v>339600</v>
      </c>
      <c r="BM72" s="164"/>
    </row>
    <row r="73" spans="1:65" ht="12.75" customHeight="1" x14ac:dyDescent="0.2">
      <c r="A73" s="161"/>
      <c r="B73" s="161" t="s">
        <v>6</v>
      </c>
      <c r="C73" s="185">
        <v>-4830</v>
      </c>
      <c r="D73" s="167">
        <v>-1.3424124513618676</v>
      </c>
      <c r="E73" s="142"/>
      <c r="F73" s="351">
        <v>-1232</v>
      </c>
      <c r="G73" s="351">
        <v>-3268</v>
      </c>
      <c r="H73" s="347">
        <v>2433</v>
      </c>
      <c r="I73" s="348">
        <v>2005</v>
      </c>
      <c r="J73" s="347">
        <v>3598</v>
      </c>
      <c r="K73" s="351">
        <v>-3388</v>
      </c>
      <c r="L73" s="347">
        <v>8130</v>
      </c>
      <c r="M73" s="348">
        <v>5635</v>
      </c>
      <c r="N73" s="347">
        <v>6894</v>
      </c>
      <c r="O73" s="347">
        <v>6818</v>
      </c>
      <c r="P73" s="347">
        <v>1205</v>
      </c>
      <c r="Q73" s="348">
        <v>894</v>
      </c>
      <c r="R73" s="349">
        <v>1911</v>
      </c>
      <c r="S73" s="347">
        <v>4525</v>
      </c>
      <c r="T73" s="347">
        <v>982</v>
      </c>
      <c r="U73" s="352">
        <v>-2833</v>
      </c>
      <c r="V73" s="349">
        <v>9098</v>
      </c>
      <c r="W73" s="347">
        <v>5182</v>
      </c>
      <c r="X73" s="347">
        <v>-1345</v>
      </c>
      <c r="Y73" s="348">
        <v>2554</v>
      </c>
      <c r="Z73" s="349">
        <v>16993</v>
      </c>
      <c r="AA73" s="347">
        <v>18992</v>
      </c>
      <c r="AB73" s="347">
        <v>4358</v>
      </c>
      <c r="AC73" s="348">
        <v>5868.5496999999996</v>
      </c>
      <c r="AD73" s="349">
        <v>-597</v>
      </c>
      <c r="AE73" s="347">
        <v>7197</v>
      </c>
      <c r="AF73" s="347">
        <v>1115</v>
      </c>
      <c r="AG73" s="348">
        <v>6883</v>
      </c>
      <c r="AH73" s="347">
        <v>3063</v>
      </c>
      <c r="AI73" s="347">
        <v>-5104</v>
      </c>
      <c r="AJ73" s="347">
        <v>422</v>
      </c>
      <c r="AK73" s="348">
        <v>7070</v>
      </c>
      <c r="AL73" s="166">
        <v>4639.4799999999996</v>
      </c>
      <c r="AM73" s="192">
        <v>10704.065999999999</v>
      </c>
      <c r="AN73" s="192">
        <v>8217.0590000000011</v>
      </c>
      <c r="AO73" s="217">
        <v>19621</v>
      </c>
      <c r="AP73" s="218">
        <v>14120</v>
      </c>
      <c r="AQ73" s="217">
        <v>9944</v>
      </c>
      <c r="AR73" s="217">
        <v>7444</v>
      </c>
      <c r="AS73" s="217">
        <v>13233</v>
      </c>
      <c r="AT73" s="219"/>
      <c r="AU73" s="220">
        <v>-62</v>
      </c>
      <c r="AV73" s="347">
        <v>13975</v>
      </c>
      <c r="AW73" s="192">
        <v>-14037</v>
      </c>
      <c r="AX73" s="168">
        <v>-1.0044364937388193</v>
      </c>
      <c r="AY73" s="181"/>
      <c r="AZ73" s="218">
        <v>-62</v>
      </c>
      <c r="BA73" s="218">
        <v>13975</v>
      </c>
      <c r="BB73" s="218">
        <v>15811</v>
      </c>
      <c r="BC73" s="350">
        <v>4585</v>
      </c>
      <c r="BD73" s="350">
        <v>15489</v>
      </c>
      <c r="BE73" s="350">
        <v>46211.549700000003</v>
      </c>
      <c r="BF73" s="350">
        <v>14598</v>
      </c>
      <c r="BG73" s="350">
        <v>5451</v>
      </c>
      <c r="BH73" s="350">
        <v>43181.604999999996</v>
      </c>
      <c r="BI73" s="218">
        <v>44741</v>
      </c>
      <c r="BJ73" s="218">
        <v>37880</v>
      </c>
      <c r="BK73" s="218">
        <v>24177</v>
      </c>
      <c r="BL73" s="218">
        <v>22128</v>
      </c>
      <c r="BM73" s="164"/>
    </row>
    <row r="74" spans="1:65" ht="12.75" customHeight="1" x14ac:dyDescent="0.2">
      <c r="A74" s="161"/>
      <c r="B74" s="161" t="s">
        <v>7</v>
      </c>
      <c r="C74" s="185">
        <v>-10933</v>
      </c>
      <c r="D74" s="167">
        <v>-1.2395691609977324</v>
      </c>
      <c r="E74" s="142"/>
      <c r="F74" s="351">
        <v>-2113</v>
      </c>
      <c r="G74" s="351">
        <v>-19144</v>
      </c>
      <c r="H74" s="347">
        <v>1943</v>
      </c>
      <c r="I74" s="348">
        <v>13319</v>
      </c>
      <c r="J74" s="347">
        <v>8820</v>
      </c>
      <c r="K74" s="351">
        <v>-14253</v>
      </c>
      <c r="L74" s="347">
        <v>20746</v>
      </c>
      <c r="M74" s="348">
        <v>24017</v>
      </c>
      <c r="N74" s="347">
        <v>29075</v>
      </c>
      <c r="O74" s="347">
        <v>21227</v>
      </c>
      <c r="P74" s="347">
        <v>6734</v>
      </c>
      <c r="Q74" s="348">
        <v>11810</v>
      </c>
      <c r="R74" s="349">
        <v>15579</v>
      </c>
      <c r="S74" s="347">
        <v>20453</v>
      </c>
      <c r="T74" s="347">
        <v>5907</v>
      </c>
      <c r="U74" s="352">
        <v>-16295</v>
      </c>
      <c r="V74" s="349">
        <v>2089</v>
      </c>
      <c r="W74" s="347">
        <v>10644</v>
      </c>
      <c r="X74" s="347">
        <v>-1665</v>
      </c>
      <c r="Y74" s="348">
        <v>14125</v>
      </c>
      <c r="Z74" s="349">
        <v>42253</v>
      </c>
      <c r="AA74" s="347">
        <v>45604</v>
      </c>
      <c r="AB74" s="347">
        <v>12078</v>
      </c>
      <c r="AC74" s="348">
        <v>14191.4503</v>
      </c>
      <c r="AD74" s="349">
        <v>11072</v>
      </c>
      <c r="AE74" s="347">
        <v>15113</v>
      </c>
      <c r="AF74" s="347">
        <v>6746</v>
      </c>
      <c r="AG74" s="348">
        <v>9112</v>
      </c>
      <c r="AH74" s="347">
        <v>3764</v>
      </c>
      <c r="AI74" s="347">
        <v>-16242</v>
      </c>
      <c r="AJ74" s="347">
        <v>-5398</v>
      </c>
      <c r="AK74" s="348">
        <v>16459</v>
      </c>
      <c r="AL74" s="166">
        <v>7174.52</v>
      </c>
      <c r="AM74" s="192">
        <v>17832.934000000001</v>
      </c>
      <c r="AN74" s="192">
        <v>15309.940999999999</v>
      </c>
      <c r="AO74" s="217">
        <v>39029</v>
      </c>
      <c r="AP74" s="218">
        <v>26016</v>
      </c>
      <c r="AQ74" s="217">
        <v>23692</v>
      </c>
      <c r="AR74" s="217">
        <v>17806</v>
      </c>
      <c r="AS74" s="217">
        <v>25942</v>
      </c>
      <c r="AT74" s="219"/>
      <c r="AU74" s="220">
        <v>-5995</v>
      </c>
      <c r="AV74" s="347">
        <v>39330</v>
      </c>
      <c r="AW74" s="351">
        <v>-45325</v>
      </c>
      <c r="AX74" s="168">
        <v>-1.1524281718789728</v>
      </c>
      <c r="AY74" s="181"/>
      <c r="AZ74" s="218">
        <v>-5995</v>
      </c>
      <c r="BA74" s="218">
        <v>39330</v>
      </c>
      <c r="BB74" s="218">
        <v>68846</v>
      </c>
      <c r="BC74" s="350">
        <v>25644</v>
      </c>
      <c r="BD74" s="350">
        <v>25193</v>
      </c>
      <c r="BE74" s="350">
        <v>114126.4503</v>
      </c>
      <c r="BF74" s="350">
        <v>42043</v>
      </c>
      <c r="BG74" s="350">
        <v>-1417</v>
      </c>
      <c r="BH74" s="350">
        <v>79346.395000000004</v>
      </c>
      <c r="BI74" s="218">
        <v>93456</v>
      </c>
      <c r="BJ74" s="218">
        <v>81150</v>
      </c>
      <c r="BK74" s="218">
        <v>48579</v>
      </c>
      <c r="BL74" s="218">
        <v>40429</v>
      </c>
      <c r="BM74" s="164"/>
    </row>
    <row r="75" spans="1:65" ht="12.75" customHeight="1" x14ac:dyDescent="0.2">
      <c r="A75" s="161"/>
      <c r="B75" s="161" t="s">
        <v>247</v>
      </c>
      <c r="C75" s="166">
        <v>-10006.77</v>
      </c>
      <c r="D75" s="167">
        <v>-1.2667037981733831</v>
      </c>
      <c r="E75" s="120"/>
      <c r="F75" s="351">
        <v>-2106.92</v>
      </c>
      <c r="G75" s="351">
        <v>-19229.559999999998</v>
      </c>
      <c r="H75" s="192">
        <v>2187</v>
      </c>
      <c r="I75" s="217">
        <v>12529</v>
      </c>
      <c r="J75" s="347">
        <v>7899.85</v>
      </c>
      <c r="K75" s="192">
        <v>-14400.4</v>
      </c>
      <c r="L75" s="192">
        <v>19986.2</v>
      </c>
      <c r="M75" s="217">
        <v>22962.3</v>
      </c>
      <c r="N75" s="347">
        <v>28636.65</v>
      </c>
      <c r="O75" s="347">
        <v>19967.95</v>
      </c>
      <c r="P75" s="192">
        <v>6192.3</v>
      </c>
      <c r="Q75" s="217">
        <v>12413.9</v>
      </c>
      <c r="R75" s="349">
        <v>15657.05</v>
      </c>
      <c r="S75" s="192">
        <v>20745.599999999999</v>
      </c>
      <c r="T75" s="192">
        <v>5864</v>
      </c>
      <c r="U75" s="352">
        <v>-16059.3</v>
      </c>
      <c r="V75" s="349">
        <v>2306.1</v>
      </c>
      <c r="W75" s="192">
        <v>10825.125</v>
      </c>
      <c r="X75" s="192">
        <v>-1665</v>
      </c>
      <c r="Y75" s="217">
        <v>14125</v>
      </c>
      <c r="Z75" s="192">
        <v>42253</v>
      </c>
      <c r="AA75" s="192">
        <v>45604</v>
      </c>
      <c r="AB75" s="192">
        <v>12078</v>
      </c>
      <c r="AC75" s="217">
        <v>14191.4503</v>
      </c>
      <c r="AD75" s="192">
        <v>11072</v>
      </c>
      <c r="AE75" s="192">
        <v>15113</v>
      </c>
      <c r="AF75" s="192"/>
      <c r="AG75" s="217"/>
      <c r="AH75" s="192"/>
      <c r="AI75" s="192"/>
      <c r="AJ75" s="192"/>
      <c r="AK75" s="217"/>
      <c r="AL75" s="192"/>
      <c r="AM75" s="192"/>
      <c r="AN75" s="192"/>
      <c r="AO75" s="192"/>
      <c r="AP75" s="218"/>
      <c r="AQ75" s="217"/>
      <c r="AR75" s="217"/>
      <c r="AS75" s="217"/>
      <c r="AT75" s="219"/>
      <c r="AU75" s="220">
        <v>-6621.4799999999959</v>
      </c>
      <c r="AV75" s="347">
        <v>36447.949999999997</v>
      </c>
      <c r="AW75" s="351">
        <v>-43069.429999999993</v>
      </c>
      <c r="AX75" s="168">
        <v>-1.1816694766097955</v>
      </c>
      <c r="AY75" s="221"/>
      <c r="AZ75" s="218">
        <v>-6620.4799999999959</v>
      </c>
      <c r="BA75" s="218">
        <v>36447.949999999997</v>
      </c>
      <c r="BB75" s="218">
        <v>67210.8</v>
      </c>
      <c r="BC75" s="350">
        <v>26207.349999999995</v>
      </c>
      <c r="BD75" s="350">
        <v>25591.224999999999</v>
      </c>
      <c r="BE75" s="218">
        <v>114126.4503</v>
      </c>
      <c r="BF75" s="218">
        <v>42043</v>
      </c>
      <c r="BG75" s="218">
        <v>-1417</v>
      </c>
      <c r="BH75" s="218">
        <v>79346.395000000004</v>
      </c>
      <c r="BI75" s="218">
        <v>93256</v>
      </c>
      <c r="BJ75" s="218"/>
      <c r="BK75" s="218"/>
      <c r="BL75" s="218"/>
      <c r="BM75" s="164"/>
    </row>
    <row r="76" spans="1:65" ht="12.75" customHeight="1" x14ac:dyDescent="0.2">
      <c r="A76" s="161"/>
      <c r="B76" s="161" t="s">
        <v>257</v>
      </c>
      <c r="C76" s="185">
        <v>-10006.77</v>
      </c>
      <c r="D76" s="167">
        <v>-2.0414272162550873</v>
      </c>
      <c r="E76" s="142"/>
      <c r="F76" s="351">
        <v>-5104.92</v>
      </c>
      <c r="G76" s="351">
        <v>-22227.559999999998</v>
      </c>
      <c r="H76" s="192">
        <v>-811</v>
      </c>
      <c r="I76" s="217">
        <v>9531</v>
      </c>
      <c r="J76" s="347">
        <v>4901.8500000000004</v>
      </c>
      <c r="K76" s="192">
        <v>-17360.400000000001</v>
      </c>
      <c r="L76" s="192">
        <v>17065.2</v>
      </c>
      <c r="M76" s="217">
        <v>19964.3</v>
      </c>
      <c r="N76" s="347">
        <v>25676.65</v>
      </c>
      <c r="O76" s="347">
        <v>17046.95</v>
      </c>
      <c r="P76" s="192">
        <v>3271.3</v>
      </c>
      <c r="Q76" s="217">
        <v>9453.9</v>
      </c>
      <c r="R76" s="349">
        <v>12770.05</v>
      </c>
      <c r="S76" s="192">
        <v>17747.599999999999</v>
      </c>
      <c r="T76" s="192">
        <v>2866</v>
      </c>
      <c r="U76" s="352">
        <v>-18896.3</v>
      </c>
      <c r="V76" s="349">
        <v>1199.0999999999999</v>
      </c>
      <c r="W76" s="347">
        <v>9007.125</v>
      </c>
      <c r="X76" s="347">
        <v>-3465</v>
      </c>
      <c r="Y76" s="348">
        <v>14035</v>
      </c>
      <c r="Z76" s="349">
        <v>42253</v>
      </c>
      <c r="AA76" s="347">
        <v>45604</v>
      </c>
      <c r="AB76" s="347">
        <v>12078</v>
      </c>
      <c r="AC76" s="348">
        <v>14191.4503</v>
      </c>
      <c r="AD76" s="349">
        <v>11072</v>
      </c>
      <c r="AE76" s="347">
        <v>15113</v>
      </c>
      <c r="AF76" s="347">
        <v>6746</v>
      </c>
      <c r="AG76" s="348"/>
      <c r="AH76" s="347"/>
      <c r="AI76" s="347"/>
      <c r="AJ76" s="347"/>
      <c r="AK76" s="348"/>
      <c r="AL76" s="166"/>
      <c r="AM76" s="192"/>
      <c r="AN76" s="192"/>
      <c r="AO76" s="217"/>
      <c r="AP76" s="218"/>
      <c r="AQ76" s="217"/>
      <c r="AR76" s="217"/>
      <c r="AS76" s="217"/>
      <c r="AT76" s="219"/>
      <c r="AU76" s="220">
        <v>-18612.479999999996</v>
      </c>
      <c r="AV76" s="347">
        <v>24570.949999999997</v>
      </c>
      <c r="AW76" s="192">
        <v>-43183.429999999993</v>
      </c>
      <c r="AX76" s="168">
        <v>-1.7574994047849186</v>
      </c>
      <c r="AY76" s="181"/>
      <c r="AZ76" s="218">
        <v>-18612.479999999996</v>
      </c>
      <c r="BA76" s="218">
        <v>24570.949999999997</v>
      </c>
      <c r="BB76" s="218">
        <v>55448.80000000001</v>
      </c>
      <c r="BC76" s="350">
        <v>14487.349999999995</v>
      </c>
      <c r="BD76" s="350">
        <v>20776.224999999999</v>
      </c>
      <c r="BE76" s="350">
        <v>114126.4503</v>
      </c>
      <c r="BF76" s="350">
        <v>42043</v>
      </c>
      <c r="BG76" s="350">
        <v>-1417</v>
      </c>
      <c r="BH76" s="350">
        <v>79346.395000000004</v>
      </c>
      <c r="BI76" s="350">
        <v>93256</v>
      </c>
      <c r="BJ76" s="218"/>
      <c r="BK76" s="218"/>
      <c r="BL76" s="218"/>
      <c r="BM76" s="164"/>
    </row>
    <row r="77" spans="1:65" ht="9.75" customHeight="1" x14ac:dyDescent="0.2">
      <c r="A77" s="182"/>
      <c r="B77" s="156"/>
      <c r="C77" s="185"/>
      <c r="D77" s="186"/>
      <c r="E77" s="142"/>
      <c r="F77" s="149"/>
      <c r="G77" s="351"/>
      <c r="H77" s="316"/>
      <c r="I77" s="232"/>
      <c r="J77" s="353"/>
      <c r="K77" s="316"/>
      <c r="L77" s="316"/>
      <c r="M77" s="232"/>
      <c r="N77" s="353"/>
      <c r="O77" s="316"/>
      <c r="P77" s="316"/>
      <c r="Q77" s="232"/>
      <c r="R77" s="353"/>
      <c r="S77" s="316"/>
      <c r="T77" s="316"/>
      <c r="U77" s="232"/>
      <c r="V77" s="353"/>
      <c r="W77" s="316"/>
      <c r="X77" s="316"/>
      <c r="Y77" s="232"/>
      <c r="Z77" s="353"/>
      <c r="AA77" s="316"/>
      <c r="AB77" s="316"/>
      <c r="AC77" s="232"/>
      <c r="AD77" s="353"/>
      <c r="AE77" s="189"/>
      <c r="AF77" s="189"/>
      <c r="AG77" s="232"/>
      <c r="AH77" s="316"/>
      <c r="AI77" s="189"/>
      <c r="AJ77" s="189"/>
      <c r="AK77" s="232"/>
      <c r="AL77" s="346"/>
      <c r="AM77" s="189"/>
      <c r="AN77" s="189"/>
      <c r="AO77" s="232"/>
      <c r="AP77" s="219"/>
      <c r="AQ77" s="232"/>
      <c r="AR77" s="232"/>
      <c r="AS77" s="232"/>
      <c r="AT77" s="219"/>
      <c r="AU77" s="189"/>
      <c r="AV77" s="351"/>
      <c r="AW77" s="234"/>
      <c r="AX77" s="270"/>
      <c r="AY77" s="181"/>
      <c r="AZ77" s="219"/>
      <c r="BA77" s="219"/>
      <c r="BB77" s="219"/>
      <c r="BC77" s="219"/>
      <c r="BD77" s="219"/>
      <c r="BE77" s="219"/>
      <c r="BF77" s="219"/>
      <c r="BG77" s="219"/>
      <c r="BH77" s="219"/>
      <c r="BI77" s="219"/>
      <c r="BJ77" s="219"/>
      <c r="BK77" s="219"/>
      <c r="BL77" s="219"/>
      <c r="BM77" s="164"/>
    </row>
    <row r="78" spans="1:65" ht="12.75" customHeight="1" x14ac:dyDescent="0.2">
      <c r="A78" s="162" t="s">
        <v>12</v>
      </c>
      <c r="B78" s="161"/>
      <c r="C78" s="185"/>
      <c r="D78" s="186"/>
      <c r="E78" s="142"/>
      <c r="F78" s="149"/>
      <c r="G78" s="316"/>
      <c r="H78" s="316"/>
      <c r="I78" s="348"/>
      <c r="J78" s="353"/>
      <c r="K78" s="316"/>
      <c r="L78" s="316"/>
      <c r="M78" s="348"/>
      <c r="N78" s="353"/>
      <c r="O78" s="316"/>
      <c r="P78" s="316"/>
      <c r="Q78" s="348"/>
      <c r="R78" s="353"/>
      <c r="S78" s="316"/>
      <c r="T78" s="316"/>
      <c r="U78" s="348"/>
      <c r="V78" s="353"/>
      <c r="W78" s="316"/>
      <c r="X78" s="316"/>
      <c r="Y78" s="348"/>
      <c r="Z78" s="353"/>
      <c r="AA78" s="316"/>
      <c r="AB78" s="316"/>
      <c r="AC78" s="348"/>
      <c r="AD78" s="353"/>
      <c r="AE78" s="189"/>
      <c r="AF78" s="189"/>
      <c r="AG78" s="232"/>
      <c r="AH78" s="316"/>
      <c r="AI78" s="189"/>
      <c r="AJ78" s="189"/>
      <c r="AK78" s="232"/>
      <c r="AL78" s="346"/>
      <c r="AM78" s="189"/>
      <c r="AN78" s="189"/>
      <c r="AO78" s="232"/>
      <c r="AP78" s="219"/>
      <c r="AQ78" s="232"/>
      <c r="AR78" s="232"/>
      <c r="AS78" s="232"/>
      <c r="AT78" s="219"/>
      <c r="AU78" s="161"/>
      <c r="AV78" s="189"/>
      <c r="AW78" s="234"/>
      <c r="AX78" s="270"/>
      <c r="AY78" s="181"/>
      <c r="AZ78" s="219"/>
      <c r="BA78" s="219"/>
      <c r="BB78" s="219"/>
      <c r="BC78" s="219"/>
      <c r="BD78" s="219"/>
      <c r="BE78" s="219"/>
      <c r="BF78" s="219"/>
      <c r="BG78" s="219"/>
      <c r="BH78" s="219"/>
      <c r="BI78" s="219"/>
      <c r="BJ78" s="219"/>
      <c r="BK78" s="219"/>
      <c r="BL78" s="219"/>
    </row>
    <row r="79" spans="1:65" ht="12.75" customHeight="1" x14ac:dyDescent="0.2">
      <c r="A79" s="161" t="s">
        <v>13</v>
      </c>
      <c r="B79" s="161"/>
      <c r="C79" s="185"/>
      <c r="D79" s="186"/>
      <c r="E79" s="142"/>
      <c r="F79" s="1464"/>
      <c r="G79" s="316"/>
      <c r="H79" s="316"/>
      <c r="I79" s="232"/>
      <c r="J79" s="353"/>
      <c r="K79" s="316"/>
      <c r="L79" s="316"/>
      <c r="M79" s="232"/>
      <c r="N79" s="353"/>
      <c r="O79" s="316"/>
      <c r="P79" s="316"/>
      <c r="Q79" s="232"/>
      <c r="R79" s="353"/>
      <c r="S79" s="316"/>
      <c r="T79" s="316"/>
      <c r="U79" s="232"/>
      <c r="V79" s="353"/>
      <c r="W79" s="316"/>
      <c r="X79" s="316"/>
      <c r="Y79" s="232"/>
      <c r="Z79" s="353"/>
      <c r="AA79" s="316"/>
      <c r="AB79" s="316"/>
      <c r="AC79" s="232"/>
      <c r="AD79" s="353"/>
      <c r="AE79" s="189"/>
      <c r="AF79" s="189"/>
      <c r="AG79" s="232"/>
      <c r="AH79" s="316"/>
      <c r="AI79" s="189"/>
      <c r="AJ79" s="189"/>
      <c r="AK79" s="232"/>
      <c r="AL79" s="346"/>
      <c r="AM79" s="189"/>
      <c r="AN79" s="189"/>
      <c r="AO79" s="232"/>
      <c r="AP79" s="219"/>
      <c r="AQ79" s="232"/>
      <c r="AR79" s="232"/>
      <c r="AS79" s="232"/>
      <c r="AT79" s="219"/>
      <c r="AU79" s="161"/>
      <c r="AV79" s="161"/>
      <c r="AW79" s="234"/>
      <c r="AX79" s="270"/>
      <c r="AY79" s="181"/>
      <c r="AZ79" s="219"/>
      <c r="BA79" s="219"/>
      <c r="BB79" s="219"/>
      <c r="BC79" s="219"/>
      <c r="BD79" s="219"/>
      <c r="BE79" s="219"/>
      <c r="BF79" s="219"/>
      <c r="BG79" s="219"/>
      <c r="BH79" s="219"/>
      <c r="BI79" s="219"/>
      <c r="BJ79" s="219"/>
      <c r="BK79" s="219"/>
      <c r="BL79" s="219"/>
    </row>
    <row r="80" spans="1:65" ht="12.75" customHeight="1" x14ac:dyDescent="0.2">
      <c r="A80" s="161"/>
      <c r="B80" s="161" t="s">
        <v>287</v>
      </c>
      <c r="C80" s="170">
        <v>-0.11</v>
      </c>
      <c r="D80" s="167">
        <v>-2.1999999999999997</v>
      </c>
      <c r="E80" s="120"/>
      <c r="F80" s="1464">
        <v>-0.06</v>
      </c>
      <c r="G80" s="234">
        <v>-0.25</v>
      </c>
      <c r="H80" s="354">
        <v>-0.01</v>
      </c>
      <c r="I80" s="235">
        <v>0.1</v>
      </c>
      <c r="J80" s="355">
        <v>0.05</v>
      </c>
      <c r="K80" s="234">
        <v>-0.19</v>
      </c>
      <c r="L80" s="356">
        <v>0.19</v>
      </c>
      <c r="M80" s="235">
        <v>0.22</v>
      </c>
      <c r="N80" s="355">
        <v>0.28000000000000003</v>
      </c>
      <c r="O80" s="356">
        <v>0.18</v>
      </c>
      <c r="P80" s="356">
        <v>0.03</v>
      </c>
      <c r="Q80" s="235">
        <v>0.1</v>
      </c>
      <c r="R80" s="355">
        <v>0.14000000000000001</v>
      </c>
      <c r="S80" s="356">
        <v>0.19</v>
      </c>
      <c r="T80" s="356">
        <v>0.03</v>
      </c>
      <c r="U80" s="235">
        <v>-0.2</v>
      </c>
      <c r="V80" s="355">
        <v>0.02</v>
      </c>
      <c r="W80" s="356">
        <v>0.12</v>
      </c>
      <c r="X80" s="356">
        <v>-0.05</v>
      </c>
      <c r="Y80" s="237">
        <v>0.19</v>
      </c>
      <c r="Z80" s="355">
        <v>0.56000000000000005</v>
      </c>
      <c r="AA80" s="356">
        <v>0.61</v>
      </c>
      <c r="AB80" s="356">
        <v>0.16</v>
      </c>
      <c r="AC80" s="237">
        <v>0.21</v>
      </c>
      <c r="AD80" s="355">
        <v>0.22</v>
      </c>
      <c r="AE80" s="356">
        <v>0.31</v>
      </c>
      <c r="AF80" s="356">
        <v>0.14000000000000001</v>
      </c>
      <c r="AG80" s="232">
        <v>0.19</v>
      </c>
      <c r="AH80" s="356">
        <v>0.08</v>
      </c>
      <c r="AI80" s="356">
        <v>-0.33</v>
      </c>
      <c r="AJ80" s="356">
        <v>-0.11</v>
      </c>
      <c r="AK80" s="232">
        <v>0.35</v>
      </c>
      <c r="AL80" s="346">
        <v>0.16</v>
      </c>
      <c r="AM80" s="234">
        <v>0.40129999999999999</v>
      </c>
      <c r="AN80" s="234">
        <v>0.34039999999999998</v>
      </c>
      <c r="AO80" s="239">
        <v>0.86</v>
      </c>
      <c r="AP80" s="238">
        <v>0.56999999999999995</v>
      </c>
      <c r="AQ80" s="239">
        <v>0.51</v>
      </c>
      <c r="AR80" s="239">
        <v>0.39</v>
      </c>
      <c r="AS80" s="239">
        <v>0.56999999999999995</v>
      </c>
      <c r="AT80" s="219"/>
      <c r="AU80" s="241">
        <v>-0.21</v>
      </c>
      <c r="AV80" s="241">
        <v>0.27</v>
      </c>
      <c r="AW80" s="240">
        <v>-0.48</v>
      </c>
      <c r="AX80" s="168">
        <v>-1.7777777777777777</v>
      </c>
      <c r="AY80" s="181"/>
      <c r="AZ80" s="238">
        <v>-0.21</v>
      </c>
      <c r="BA80" s="238">
        <v>0.27</v>
      </c>
      <c r="BB80" s="238">
        <v>0.59</v>
      </c>
      <c r="BC80" s="238">
        <v>0.16</v>
      </c>
      <c r="BD80" s="238">
        <v>0.28000000000000003</v>
      </c>
      <c r="BE80" s="238">
        <v>1.56</v>
      </c>
      <c r="BF80" s="238">
        <v>0.86</v>
      </c>
      <c r="BG80" s="238">
        <v>-0.03</v>
      </c>
      <c r="BH80" s="238">
        <v>1.77</v>
      </c>
      <c r="BI80" s="238">
        <v>2.0299999999999998</v>
      </c>
      <c r="BJ80" s="238">
        <v>1.82</v>
      </c>
      <c r="BK80" s="238">
        <v>1.17</v>
      </c>
      <c r="BL80" s="238">
        <v>1.43</v>
      </c>
    </row>
    <row r="81" spans="1:64" ht="12.75" customHeight="1" x14ac:dyDescent="0.2">
      <c r="A81" s="161"/>
      <c r="B81" s="161" t="s">
        <v>288</v>
      </c>
      <c r="C81" s="170">
        <v>-0.11</v>
      </c>
      <c r="D81" s="167">
        <v>-2.1999999999999997</v>
      </c>
      <c r="E81" s="120"/>
      <c r="F81" s="1464">
        <v>-0.06</v>
      </c>
      <c r="G81" s="234">
        <v>-0.25</v>
      </c>
      <c r="H81" s="354">
        <v>-0.01</v>
      </c>
      <c r="I81" s="235">
        <v>0.1</v>
      </c>
      <c r="J81" s="355">
        <v>0.05</v>
      </c>
      <c r="K81" s="234">
        <v>-0.19</v>
      </c>
      <c r="L81" s="356">
        <v>0.17</v>
      </c>
      <c r="M81" s="235">
        <v>0.2</v>
      </c>
      <c r="N81" s="355">
        <v>0.25</v>
      </c>
      <c r="O81" s="356">
        <v>0.17</v>
      </c>
      <c r="P81" s="356">
        <v>0.03</v>
      </c>
      <c r="Q81" s="235">
        <v>0.09</v>
      </c>
      <c r="R81" s="355">
        <v>0.12</v>
      </c>
      <c r="S81" s="356">
        <v>0.17</v>
      </c>
      <c r="T81" s="356">
        <v>0.03</v>
      </c>
      <c r="U81" s="235">
        <v>-0.2</v>
      </c>
      <c r="V81" s="355">
        <v>0.02</v>
      </c>
      <c r="W81" s="356">
        <v>0.11</v>
      </c>
      <c r="X81" s="356">
        <v>-0.05</v>
      </c>
      <c r="Y81" s="237">
        <v>0.17</v>
      </c>
      <c r="Z81" s="355">
        <v>0.5</v>
      </c>
      <c r="AA81" s="356">
        <v>0.55000000000000004</v>
      </c>
      <c r="AB81" s="356">
        <v>0.15</v>
      </c>
      <c r="AC81" s="237">
        <v>0.19</v>
      </c>
      <c r="AD81" s="355">
        <v>0.21</v>
      </c>
      <c r="AE81" s="356">
        <v>0.27</v>
      </c>
      <c r="AF81" s="356">
        <v>0.12</v>
      </c>
      <c r="AG81" s="232">
        <v>0.16</v>
      </c>
      <c r="AH81" s="356">
        <v>7.0000000000000007E-2</v>
      </c>
      <c r="AI81" s="356">
        <v>-0.33</v>
      </c>
      <c r="AJ81" s="356">
        <v>-0.11</v>
      </c>
      <c r="AK81" s="232">
        <v>0.31</v>
      </c>
      <c r="AL81" s="346">
        <v>0.15</v>
      </c>
      <c r="AM81" s="234">
        <v>0.35899999999999999</v>
      </c>
      <c r="AN81" s="234">
        <v>0.3135</v>
      </c>
      <c r="AO81" s="239">
        <v>0.8</v>
      </c>
      <c r="AP81" s="238">
        <v>0.54</v>
      </c>
      <c r="AQ81" s="239">
        <v>0.49</v>
      </c>
      <c r="AR81" s="239">
        <v>0.37</v>
      </c>
      <c r="AS81" s="239">
        <v>0.54</v>
      </c>
      <c r="AT81" s="219"/>
      <c r="AU81" s="241">
        <v>-0.21</v>
      </c>
      <c r="AV81" s="241">
        <v>0.25</v>
      </c>
      <c r="AW81" s="240">
        <v>-0.45999999999999996</v>
      </c>
      <c r="AX81" s="168">
        <v>-1.8399999999999999</v>
      </c>
      <c r="AY81" s="181"/>
      <c r="AZ81" s="238">
        <v>-0.21</v>
      </c>
      <c r="BA81" s="238">
        <v>0.25</v>
      </c>
      <c r="BB81" s="238">
        <v>0.54</v>
      </c>
      <c r="BC81" s="238">
        <v>0.14000000000000001</v>
      </c>
      <c r="BD81" s="238">
        <v>0.25</v>
      </c>
      <c r="BE81" s="238">
        <v>1.4</v>
      </c>
      <c r="BF81" s="238">
        <v>0.76</v>
      </c>
      <c r="BG81" s="238">
        <v>-0.03</v>
      </c>
      <c r="BH81" s="238">
        <v>1.63</v>
      </c>
      <c r="BI81" s="238">
        <v>1.94</v>
      </c>
      <c r="BJ81" s="238">
        <v>1.74</v>
      </c>
      <c r="BK81" s="238">
        <v>1.1100000000000001</v>
      </c>
      <c r="BL81" s="238">
        <v>1.1200000000000001</v>
      </c>
    </row>
    <row r="82" spans="1:64" ht="9.75" customHeight="1" x14ac:dyDescent="0.2">
      <c r="A82" s="182"/>
      <c r="B82" s="156"/>
      <c r="C82" s="185"/>
      <c r="D82" s="186"/>
      <c r="E82" s="142"/>
      <c r="F82" s="149"/>
      <c r="G82" s="234"/>
      <c r="H82" s="316"/>
      <c r="I82" s="232"/>
      <c r="J82" s="353"/>
      <c r="K82" s="234"/>
      <c r="L82" s="316"/>
      <c r="M82" s="232"/>
      <c r="N82" s="353"/>
      <c r="O82" s="316"/>
      <c r="P82" s="316"/>
      <c r="Q82" s="232"/>
      <c r="R82" s="353"/>
      <c r="S82" s="316"/>
      <c r="T82" s="316"/>
      <c r="U82" s="232"/>
      <c r="V82" s="353"/>
      <c r="W82" s="316"/>
      <c r="X82" s="316"/>
      <c r="Y82" s="232"/>
      <c r="Z82" s="353"/>
      <c r="AA82" s="316"/>
      <c r="AB82" s="316"/>
      <c r="AC82" s="232"/>
      <c r="AD82" s="353"/>
      <c r="AE82" s="189"/>
      <c r="AF82" s="189"/>
      <c r="AG82" s="232"/>
      <c r="AH82" s="316"/>
      <c r="AI82" s="189"/>
      <c r="AJ82" s="189"/>
      <c r="AK82" s="232"/>
      <c r="AL82" s="346"/>
      <c r="AM82" s="189"/>
      <c r="AN82" s="189"/>
      <c r="AO82" s="232"/>
      <c r="AP82" s="219"/>
      <c r="AQ82" s="232"/>
      <c r="AR82" s="232"/>
      <c r="AS82" s="232"/>
      <c r="AT82" s="219"/>
      <c r="AU82" s="161"/>
      <c r="AV82" s="161"/>
      <c r="AW82" s="234"/>
      <c r="AX82" s="239"/>
      <c r="AY82" s="181"/>
      <c r="AZ82" s="219"/>
      <c r="BA82" s="219"/>
      <c r="BB82" s="219"/>
      <c r="BC82" s="219"/>
      <c r="BD82" s="219"/>
      <c r="BE82" s="219"/>
      <c r="BF82" s="219"/>
      <c r="BG82" s="219"/>
      <c r="BH82" s="219"/>
      <c r="BI82" s="219"/>
      <c r="BJ82" s="219"/>
      <c r="BK82" s="219"/>
      <c r="BL82" s="219"/>
    </row>
    <row r="83" spans="1:64" ht="12.75" customHeight="1" x14ac:dyDescent="0.2">
      <c r="A83" s="162" t="s">
        <v>23</v>
      </c>
      <c r="B83" s="161"/>
      <c r="C83" s="185"/>
      <c r="D83" s="186"/>
      <c r="E83" s="142"/>
      <c r="F83" s="149"/>
      <c r="G83" s="175"/>
      <c r="H83" s="316"/>
      <c r="I83" s="232"/>
      <c r="J83" s="353"/>
      <c r="K83" s="316"/>
      <c r="L83" s="316"/>
      <c r="M83" s="232"/>
      <c r="N83" s="353"/>
      <c r="O83" s="316"/>
      <c r="P83" s="316"/>
      <c r="Q83" s="232"/>
      <c r="R83" s="353"/>
      <c r="S83" s="316"/>
      <c r="T83" s="316"/>
      <c r="U83" s="232"/>
      <c r="V83" s="353"/>
      <c r="W83" s="316"/>
      <c r="X83" s="316"/>
      <c r="Y83" s="232"/>
      <c r="Z83" s="353"/>
      <c r="AA83" s="316"/>
      <c r="AB83" s="316"/>
      <c r="AC83" s="232"/>
      <c r="AD83" s="353"/>
      <c r="AE83" s="189"/>
      <c r="AF83" s="189"/>
      <c r="AG83" s="232"/>
      <c r="AH83" s="316"/>
      <c r="AI83" s="189"/>
      <c r="AJ83" s="189"/>
      <c r="AK83" s="232"/>
      <c r="AL83" s="346"/>
      <c r="AM83" s="189"/>
      <c r="AN83" s="189"/>
      <c r="AO83" s="232"/>
      <c r="AP83" s="219"/>
      <c r="AQ83" s="232"/>
      <c r="AR83" s="232"/>
      <c r="AS83" s="232"/>
      <c r="AT83" s="219"/>
      <c r="AU83" s="189"/>
      <c r="AV83" s="161"/>
      <c r="AW83" s="234"/>
      <c r="AX83" s="239"/>
      <c r="AY83" s="181"/>
      <c r="AZ83" s="219"/>
      <c r="BA83" s="219"/>
      <c r="BB83" s="219"/>
      <c r="BC83" s="219"/>
      <c r="BD83" s="219"/>
      <c r="BE83" s="219"/>
      <c r="BF83" s="219"/>
      <c r="BG83" s="219"/>
      <c r="BH83" s="219"/>
      <c r="BI83" s="219"/>
      <c r="BJ83" s="219"/>
      <c r="BK83" s="219"/>
      <c r="BL83" s="219"/>
    </row>
    <row r="84" spans="1:64" ht="12.75" hidden="1" customHeight="1" x14ac:dyDescent="0.2">
      <c r="A84" s="173"/>
      <c r="B84" s="161" t="s">
        <v>24</v>
      </c>
      <c r="C84" s="171">
        <v>-0.05</v>
      </c>
      <c r="D84" s="168" t="s">
        <v>221</v>
      </c>
      <c r="E84" s="120"/>
      <c r="F84" s="150"/>
      <c r="G84" s="379"/>
      <c r="H84" s="222"/>
      <c r="I84" s="168"/>
      <c r="J84" s="355"/>
      <c r="K84" s="356"/>
      <c r="L84" s="222"/>
      <c r="M84" s="168"/>
      <c r="N84" s="355"/>
      <c r="O84" s="356"/>
      <c r="P84" s="222"/>
      <c r="Q84" s="168"/>
      <c r="R84" s="355"/>
      <c r="S84" s="356"/>
      <c r="T84" s="222"/>
      <c r="U84" s="168"/>
      <c r="V84" s="355"/>
      <c r="W84" s="356"/>
      <c r="X84" s="222"/>
      <c r="Y84" s="168"/>
      <c r="Z84" s="355"/>
      <c r="AA84" s="356"/>
      <c r="AB84" s="222"/>
      <c r="AC84" s="168">
        <v>0.05</v>
      </c>
      <c r="AD84" s="355">
        <v>0.05</v>
      </c>
      <c r="AE84" s="356">
        <v>0.05</v>
      </c>
      <c r="AF84" s="356">
        <v>0.05</v>
      </c>
      <c r="AG84" s="168">
        <v>0</v>
      </c>
      <c r="AH84" s="222">
        <v>0</v>
      </c>
      <c r="AI84" s="222">
        <v>0</v>
      </c>
      <c r="AJ84" s="222">
        <v>0</v>
      </c>
      <c r="AK84" s="357">
        <v>0.125</v>
      </c>
      <c r="AL84" s="346">
        <v>0.125</v>
      </c>
      <c r="AM84" s="358">
        <v>0.125</v>
      </c>
      <c r="AN84" s="359">
        <v>0.125</v>
      </c>
      <c r="AO84" s="360">
        <v>0.125</v>
      </c>
      <c r="AP84" s="238">
        <v>0.1</v>
      </c>
      <c r="AQ84" s="239">
        <v>0.1</v>
      </c>
      <c r="AR84" s="239">
        <v>0.08</v>
      </c>
      <c r="AS84" s="361">
        <v>0.08</v>
      </c>
      <c r="AT84" s="219"/>
      <c r="AU84" s="189"/>
      <c r="AV84" s="161"/>
      <c r="AW84" s="234">
        <v>0</v>
      </c>
      <c r="AX84" s="270">
        <v>-0.04</v>
      </c>
      <c r="AY84" s="181"/>
      <c r="AZ84" s="362"/>
      <c r="BA84" s="362"/>
      <c r="BB84" s="362"/>
      <c r="BC84" s="362"/>
      <c r="BD84" s="362"/>
      <c r="BE84" s="362">
        <v>0.15000000000000002</v>
      </c>
      <c r="BF84" s="362">
        <v>0.15</v>
      </c>
      <c r="BG84" s="363">
        <v>0.125</v>
      </c>
      <c r="BH84" s="238">
        <v>0.5</v>
      </c>
      <c r="BI84" s="238">
        <v>0.36</v>
      </c>
      <c r="BJ84" s="238">
        <v>0.28000000000000003</v>
      </c>
      <c r="BK84" s="238">
        <v>0.26</v>
      </c>
      <c r="BL84" s="238">
        <v>0</v>
      </c>
    </row>
    <row r="85" spans="1:64" ht="12.75" hidden="1" customHeight="1" x14ac:dyDescent="0.2">
      <c r="A85" s="161"/>
      <c r="B85" s="161" t="s">
        <v>25</v>
      </c>
      <c r="C85" s="187">
        <v>0</v>
      </c>
      <c r="D85" s="168" t="e">
        <v>#DIV/0!</v>
      </c>
      <c r="E85" s="120"/>
      <c r="F85" s="151"/>
      <c r="G85" s="167"/>
      <c r="H85" s="222"/>
      <c r="I85" s="168"/>
      <c r="J85" s="364"/>
      <c r="K85" s="222"/>
      <c r="L85" s="222"/>
      <c r="M85" s="168"/>
      <c r="N85" s="364"/>
      <c r="O85" s="222"/>
      <c r="P85" s="222"/>
      <c r="Q85" s="168"/>
      <c r="R85" s="364"/>
      <c r="S85" s="222"/>
      <c r="T85" s="222"/>
      <c r="U85" s="168"/>
      <c r="V85" s="364"/>
      <c r="W85" s="222"/>
      <c r="X85" s="222"/>
      <c r="Y85" s="168"/>
      <c r="Z85" s="364"/>
      <c r="AA85" s="222"/>
      <c r="AB85" s="222"/>
      <c r="AC85" s="168">
        <v>0</v>
      </c>
      <c r="AD85" s="364">
        <v>0</v>
      </c>
      <c r="AE85" s="222">
        <v>0</v>
      </c>
      <c r="AF85" s="222">
        <v>0</v>
      </c>
      <c r="AG85" s="168">
        <v>0</v>
      </c>
      <c r="AH85" s="222">
        <v>0</v>
      </c>
      <c r="AI85" s="222">
        <v>0</v>
      </c>
      <c r="AJ85" s="222">
        <v>0</v>
      </c>
      <c r="AK85" s="168">
        <v>0</v>
      </c>
      <c r="AL85" s="365">
        <v>0</v>
      </c>
      <c r="AM85" s="234">
        <v>0</v>
      </c>
      <c r="AN85" s="234">
        <v>0</v>
      </c>
      <c r="AO85" s="366">
        <v>0</v>
      </c>
      <c r="AP85" s="238">
        <v>0</v>
      </c>
      <c r="AQ85" s="239">
        <v>0</v>
      </c>
      <c r="AR85" s="239">
        <v>0</v>
      </c>
      <c r="AS85" s="239">
        <v>0</v>
      </c>
      <c r="AT85" s="219"/>
      <c r="AU85" s="189"/>
      <c r="AV85" s="161"/>
      <c r="AW85" s="367">
        <v>0</v>
      </c>
      <c r="AX85" s="366">
        <v>0</v>
      </c>
      <c r="AY85" s="181"/>
      <c r="AZ85" s="238"/>
      <c r="BA85" s="238"/>
      <c r="BB85" s="238"/>
      <c r="BC85" s="238"/>
      <c r="BD85" s="238"/>
      <c r="BE85" s="238">
        <v>0</v>
      </c>
      <c r="BF85" s="238"/>
      <c r="BG85" s="238">
        <v>0</v>
      </c>
      <c r="BH85" s="238">
        <v>0</v>
      </c>
      <c r="BI85" s="238">
        <v>0</v>
      </c>
      <c r="BJ85" s="238">
        <v>0</v>
      </c>
      <c r="BK85" s="238">
        <v>0.15</v>
      </c>
      <c r="BL85" s="238">
        <v>0</v>
      </c>
    </row>
    <row r="86" spans="1:64" ht="12.75" hidden="1" customHeight="1" x14ac:dyDescent="0.2">
      <c r="A86" s="173"/>
      <c r="B86" s="175" t="s">
        <v>26</v>
      </c>
      <c r="C86" s="176">
        <v>-2</v>
      </c>
      <c r="D86" s="168"/>
      <c r="E86" s="120"/>
      <c r="F86" s="151"/>
      <c r="G86" s="167"/>
      <c r="H86" s="222"/>
      <c r="I86" s="168"/>
      <c r="J86" s="364"/>
      <c r="K86" s="222"/>
      <c r="L86" s="222"/>
      <c r="M86" s="168"/>
      <c r="N86" s="364"/>
      <c r="O86" s="222"/>
      <c r="P86" s="222"/>
      <c r="Q86" s="168"/>
      <c r="R86" s="364"/>
      <c r="S86" s="222"/>
      <c r="T86" s="222"/>
      <c r="U86" s="168"/>
      <c r="V86" s="364"/>
      <c r="W86" s="222"/>
      <c r="X86" s="222"/>
      <c r="Y86" s="168"/>
      <c r="Z86" s="364"/>
      <c r="AA86" s="222"/>
      <c r="AB86" s="222"/>
      <c r="AC86" s="168">
        <v>2.1299254526091587E-2</v>
      </c>
      <c r="AD86" s="364">
        <v>1.7999999999999999E-2</v>
      </c>
      <c r="AE86" s="222">
        <v>1.9E-2</v>
      </c>
      <c r="AF86" s="222">
        <v>0.02</v>
      </c>
      <c r="AG86" s="168">
        <v>0</v>
      </c>
      <c r="AH86" s="222">
        <v>0</v>
      </c>
      <c r="AI86" s="222">
        <v>0</v>
      </c>
      <c r="AJ86" s="222">
        <v>0</v>
      </c>
      <c r="AK86" s="168">
        <v>6.2899999999999998E-2</v>
      </c>
      <c r="AL86" s="364">
        <v>5.0999999999999997E-2</v>
      </c>
      <c r="AM86" s="221">
        <v>3.3000000000000002E-2</v>
      </c>
      <c r="AN86" s="221">
        <v>2.63E-2</v>
      </c>
      <c r="AO86" s="269">
        <v>2.4E-2</v>
      </c>
      <c r="AP86" s="265">
        <v>1.7999999999999999E-2</v>
      </c>
      <c r="AQ86" s="270">
        <v>2.1999999999999999E-2</v>
      </c>
      <c r="AR86" s="270">
        <v>1.9E-2</v>
      </c>
      <c r="AS86" s="269">
        <v>1.7999999999999999E-2</v>
      </c>
      <c r="AT86" s="219"/>
      <c r="AU86" s="189"/>
      <c r="AV86" s="161"/>
      <c r="AW86" s="317">
        <v>1.6642857142857146</v>
      </c>
      <c r="AX86" s="168" t="s">
        <v>41</v>
      </c>
      <c r="AY86" s="181"/>
      <c r="AZ86" s="319"/>
      <c r="BA86" s="319"/>
      <c r="BB86" s="319"/>
      <c r="BC86" s="319"/>
      <c r="BD86" s="319"/>
      <c r="BE86" s="319">
        <v>1.9642857142857146E-2</v>
      </c>
      <c r="BF86" s="319">
        <v>3.0000000000000001E-3</v>
      </c>
      <c r="BG86" s="319">
        <v>2.3E-2</v>
      </c>
      <c r="BH86" s="319">
        <v>5.0999999999999997E-2</v>
      </c>
      <c r="BI86" s="319">
        <v>1.6E-2</v>
      </c>
      <c r="BJ86" s="319">
        <v>1.2999999999999999E-2</v>
      </c>
      <c r="BK86" s="265">
        <v>2.4799999999999999E-2</v>
      </c>
      <c r="BL86" s="238">
        <v>0</v>
      </c>
    </row>
    <row r="87" spans="1:64" ht="13.5" customHeight="1" x14ac:dyDescent="0.2">
      <c r="A87" s="173"/>
      <c r="B87" s="175" t="s">
        <v>164</v>
      </c>
      <c r="C87" s="176">
        <v>-104.66222446627293</v>
      </c>
      <c r="D87" s="168"/>
      <c r="E87" s="120"/>
      <c r="F87" s="167">
        <v>0</v>
      </c>
      <c r="G87" s="167">
        <v>0</v>
      </c>
      <c r="H87" s="167">
        <v>-5.5850179516660878</v>
      </c>
      <c r="I87" s="256">
        <v>0.54172240320203113</v>
      </c>
      <c r="J87" s="368">
        <v>1.0466222446627294</v>
      </c>
      <c r="K87" s="222">
        <v>-0.29343575608856942</v>
      </c>
      <c r="L87" s="167">
        <v>0.59866277570728732</v>
      </c>
      <c r="M87" s="256">
        <v>0.25541325766493195</v>
      </c>
      <c r="N87" s="368">
        <v>0.19759481084954622</v>
      </c>
      <c r="O87" s="222">
        <v>0.2986426926810955</v>
      </c>
      <c r="P87" s="167">
        <v>1.5669572035582187</v>
      </c>
      <c r="Q87" s="256">
        <v>0.54776438295306695</v>
      </c>
      <c r="R87" s="368">
        <v>0.40288085011413427</v>
      </c>
      <c r="S87" s="167">
        <v>0.28880754862629315</v>
      </c>
      <c r="T87" s="167">
        <v>1.7861383112351712</v>
      </c>
      <c r="U87" s="256">
        <v>-0.26997507713150198</v>
      </c>
      <c r="V87" s="368">
        <v>8.4804203986323081</v>
      </c>
      <c r="W87" s="167">
        <v>0.92607192639160674</v>
      </c>
      <c r="X87" s="167">
        <v>-2.4049999999999998</v>
      </c>
      <c r="Y87" s="256">
        <v>0.59207296758104744</v>
      </c>
      <c r="Z87" s="368">
        <v>0.19598608382836721</v>
      </c>
      <c r="AA87" s="167">
        <v>0.13588610648188756</v>
      </c>
      <c r="AB87" s="167">
        <v>0.34174946183142907</v>
      </c>
      <c r="AC87" s="256">
        <v>0.28999125621431376</v>
      </c>
      <c r="AD87" s="368">
        <v>0.38400000000000001</v>
      </c>
      <c r="AE87" s="167">
        <v>0.189</v>
      </c>
      <c r="AF87" s="167">
        <v>0.42399999999999999</v>
      </c>
      <c r="AG87" s="256">
        <v>0</v>
      </c>
      <c r="AH87" s="167">
        <v>0</v>
      </c>
      <c r="AI87" s="167">
        <v>0</v>
      </c>
      <c r="AJ87" s="167">
        <v>0</v>
      </c>
      <c r="AK87" s="256">
        <v>0.436</v>
      </c>
      <c r="AL87" s="368">
        <v>0.86299999999999999</v>
      </c>
      <c r="AM87" s="257">
        <v>0.40799999999999997</v>
      </c>
      <c r="AN87" s="257">
        <v>0.49199999999999999</v>
      </c>
      <c r="AO87" s="315">
        <v>0.157</v>
      </c>
      <c r="AP87" s="314">
        <v>0.185</v>
      </c>
      <c r="AQ87" s="315">
        <v>0.20300000000000001</v>
      </c>
      <c r="AR87" s="315">
        <v>0.216</v>
      </c>
      <c r="AS87" s="315">
        <v>0.14799999999999999</v>
      </c>
      <c r="AT87" s="255"/>
      <c r="AU87" s="1449">
        <v>-0.55405511517003658</v>
      </c>
      <c r="AV87" s="257">
        <v>1.0389999999999999</v>
      </c>
      <c r="AW87" s="317">
        <v>-159.30551151700365</v>
      </c>
      <c r="AX87" s="168"/>
      <c r="AY87" s="181"/>
      <c r="AZ87" s="369">
        <v>-0.55405511517003658</v>
      </c>
      <c r="BA87" s="369">
        <v>1.0394386155195465</v>
      </c>
      <c r="BB87" s="369">
        <v>0.36915166153280149</v>
      </c>
      <c r="BC87" s="369">
        <v>1.4144099438475644</v>
      </c>
      <c r="BD87" s="369">
        <v>1.6919354406298548</v>
      </c>
      <c r="BE87" s="369">
        <v>0.19908615785625641</v>
      </c>
      <c r="BF87" s="370">
        <v>0.224</v>
      </c>
      <c r="BG87" s="370" t="s">
        <v>41</v>
      </c>
      <c r="BH87" s="319">
        <v>0.309</v>
      </c>
      <c r="BI87" s="265">
        <v>0.185</v>
      </c>
      <c r="BJ87" s="265">
        <v>0.16200000000000001</v>
      </c>
      <c r="BK87" s="265">
        <v>0.247</v>
      </c>
      <c r="BL87" s="238">
        <v>0</v>
      </c>
    </row>
    <row r="88" spans="1:64" ht="12.75" hidden="1" customHeight="1" x14ac:dyDescent="0.2">
      <c r="A88" s="173"/>
      <c r="B88" s="175" t="s">
        <v>115</v>
      </c>
      <c r="C88" s="176">
        <v>-6.9191559534010665</v>
      </c>
      <c r="D88" s="168"/>
      <c r="E88" s="120"/>
      <c r="F88" s="1451"/>
      <c r="G88" s="167"/>
      <c r="H88" s="167"/>
      <c r="I88" s="256"/>
      <c r="J88" s="364"/>
      <c r="K88" s="222"/>
      <c r="L88" s="167"/>
      <c r="M88" s="256"/>
      <c r="N88" s="364"/>
      <c r="O88" s="222"/>
      <c r="P88" s="167"/>
      <c r="Q88" s="256"/>
      <c r="R88" s="368"/>
      <c r="S88" s="167"/>
      <c r="T88" s="167"/>
      <c r="U88" s="256"/>
      <c r="V88" s="368"/>
      <c r="W88" s="167"/>
      <c r="X88" s="167"/>
      <c r="Y88" s="256"/>
      <c r="Z88" s="368"/>
      <c r="AA88" s="167"/>
      <c r="AB88" s="167"/>
      <c r="AC88" s="256">
        <v>0.10249610679890299</v>
      </c>
      <c r="AD88" s="368">
        <v>0.11192033795883191</v>
      </c>
      <c r="AE88" s="167">
        <v>0.15200860138677713</v>
      </c>
      <c r="AF88" s="167">
        <v>6.9191559534010669E-2</v>
      </c>
      <c r="AG88" s="256">
        <v>9.73921180399141E-2</v>
      </c>
      <c r="AH88" s="167">
        <v>4.177146702872294E-2</v>
      </c>
      <c r="AI88" s="167">
        <v>-0.16696019195523099</v>
      </c>
      <c r="AJ88" s="167">
        <v>-0.05</v>
      </c>
      <c r="AK88" s="167">
        <v>0.157</v>
      </c>
      <c r="AL88" s="368"/>
      <c r="AM88" s="257"/>
      <c r="AN88" s="257"/>
      <c r="AO88" s="315"/>
      <c r="AP88" s="314"/>
      <c r="AQ88" s="315"/>
      <c r="AR88" s="315"/>
      <c r="AS88" s="315"/>
      <c r="AT88" s="255"/>
      <c r="AU88" s="161"/>
      <c r="AV88" s="323"/>
      <c r="AW88" s="317"/>
      <c r="AX88" s="168"/>
      <c r="AY88" s="181"/>
      <c r="AZ88" s="370"/>
      <c r="BA88" s="370"/>
      <c r="BB88" s="370"/>
      <c r="BC88" s="370"/>
      <c r="BD88" s="370"/>
      <c r="BE88" s="370"/>
      <c r="BF88" s="370">
        <v>0.10808038612073342</v>
      </c>
      <c r="BG88" s="370">
        <v>-3.8814048658628113E-3</v>
      </c>
      <c r="BH88" s="370">
        <v>0.21749504889431018</v>
      </c>
      <c r="BI88" s="370">
        <v>0.28319098937761072</v>
      </c>
      <c r="BJ88" s="265">
        <v>0.33600000000000002</v>
      </c>
      <c r="BK88" s="265"/>
      <c r="BL88" s="238"/>
    </row>
    <row r="89" spans="1:64" ht="13.5" customHeight="1" x14ac:dyDescent="0.2">
      <c r="A89" s="177"/>
      <c r="B89" s="161" t="s">
        <v>143</v>
      </c>
      <c r="C89" s="188">
        <v>-46.57509881422925</v>
      </c>
      <c r="D89" s="167">
        <v>-1.6429866146123815</v>
      </c>
      <c r="E89" s="120"/>
      <c r="F89" s="320">
        <v>-18.22727272727273</v>
      </c>
      <c r="G89" s="320">
        <v>-46.45454545454546</v>
      </c>
      <c r="H89" s="320">
        <v>-104.6</v>
      </c>
      <c r="I89" s="321">
        <v>59.846153846153847</v>
      </c>
      <c r="J89" s="371">
        <v>28.347826086956523</v>
      </c>
      <c r="K89" s="323">
        <v>18.162790697674417</v>
      </c>
      <c r="L89" s="320">
        <v>14.164556962025314</v>
      </c>
      <c r="M89" s="321">
        <v>18.907692307692304</v>
      </c>
      <c r="N89" s="371">
        <v>15.185185185185183</v>
      </c>
      <c r="O89" s="323">
        <v>16.95121951219512</v>
      </c>
      <c r="P89" s="320">
        <v>16.170731707317071</v>
      </c>
      <c r="Q89" s="321">
        <v>13.926829268292682</v>
      </c>
      <c r="R89" s="372">
        <v>56.833333333333336</v>
      </c>
      <c r="S89" s="323">
        <v>335.00000000000017</v>
      </c>
      <c r="T89" s="373">
        <v>-141.99999999999997</v>
      </c>
      <c r="U89" s="321">
        <v>-45.833333333333329</v>
      </c>
      <c r="V89" s="372">
        <v>33.200000000000003</v>
      </c>
      <c r="W89" s="323">
        <v>10.684931506849315</v>
      </c>
      <c r="X89" s="323">
        <v>8.1623931623931636</v>
      </c>
      <c r="Y89" s="321">
        <v>9.0218978102189773</v>
      </c>
      <c r="Z89" s="372">
        <v>10.071942446043165</v>
      </c>
      <c r="AA89" s="323">
        <v>13.74757281553398</v>
      </c>
      <c r="AB89" s="323">
        <v>13.826666666666664</v>
      </c>
      <c r="AC89" s="321">
        <v>13.041666666666668</v>
      </c>
      <c r="AD89" s="372">
        <v>14.6</v>
      </c>
      <c r="AE89" s="323">
        <v>16.7</v>
      </c>
      <c r="AF89" s="320">
        <v>-13.6</v>
      </c>
      <c r="AG89" s="321">
        <v>-6</v>
      </c>
      <c r="AH89" s="323">
        <v>1.1000000000000001</v>
      </c>
      <c r="AI89" s="323">
        <v>7.1</v>
      </c>
      <c r="AJ89" s="323">
        <v>8.1</v>
      </c>
      <c r="AK89" s="324">
        <v>7.3</v>
      </c>
      <c r="AL89" s="374">
        <v>7.3</v>
      </c>
      <c r="AM89" s="320">
        <v>7.6119000000000003</v>
      </c>
      <c r="AN89" s="320">
        <v>8.8691999999999993</v>
      </c>
      <c r="AO89" s="321">
        <v>9.5</v>
      </c>
      <c r="AP89" s="325">
        <v>11.4</v>
      </c>
      <c r="AQ89" s="321">
        <v>9.1999999999999993</v>
      </c>
      <c r="AR89" s="321">
        <v>8.3000000000000007</v>
      </c>
      <c r="AS89" s="321">
        <v>8.6999999999999993</v>
      </c>
      <c r="AT89" s="255"/>
      <c r="AU89" s="1436">
        <v>-18.22727272727273</v>
      </c>
      <c r="AV89" s="320">
        <v>28.347826086956523</v>
      </c>
      <c r="AW89" s="322">
        <v>-46.57509881422925</v>
      </c>
      <c r="AX89" s="168">
        <v>-1.6429866146123815</v>
      </c>
      <c r="AY89" s="181"/>
      <c r="AZ89" s="326">
        <v>-18.22727272727273</v>
      </c>
      <c r="BA89" s="326">
        <v>28.347826086956523</v>
      </c>
      <c r="BB89" s="326">
        <v>15.185185185185183</v>
      </c>
      <c r="BC89" s="326">
        <v>56.833333333333336</v>
      </c>
      <c r="BD89" s="326">
        <v>33.200000000000003</v>
      </c>
      <c r="BE89" s="326">
        <v>10.071942446043165</v>
      </c>
      <c r="BF89" s="326">
        <v>14.6</v>
      </c>
      <c r="BG89" s="326">
        <v>1.1000000000000001</v>
      </c>
      <c r="BH89" s="326">
        <v>7.3</v>
      </c>
      <c r="BI89" s="326">
        <v>11.4</v>
      </c>
      <c r="BJ89" s="326">
        <v>12</v>
      </c>
      <c r="BK89" s="326">
        <v>9.5273000000000003</v>
      </c>
      <c r="BL89" s="326">
        <v>0</v>
      </c>
    </row>
    <row r="90" spans="1:64" ht="12.75" customHeight="1" x14ac:dyDescent="0.2">
      <c r="A90" s="182"/>
      <c r="B90" s="156"/>
      <c r="C90" s="179"/>
      <c r="D90" s="180"/>
      <c r="E90" s="121"/>
      <c r="F90" s="144"/>
      <c r="G90" s="329"/>
      <c r="H90" s="329"/>
      <c r="I90" s="180"/>
      <c r="J90" s="179"/>
      <c r="K90" s="329"/>
      <c r="L90" s="329"/>
      <c r="M90" s="180"/>
      <c r="N90" s="179"/>
      <c r="O90" s="329"/>
      <c r="P90" s="329"/>
      <c r="Q90" s="180"/>
      <c r="R90" s="179"/>
      <c r="S90" s="329"/>
      <c r="T90" s="329"/>
      <c r="U90" s="180"/>
      <c r="V90" s="179"/>
      <c r="W90" s="329"/>
      <c r="X90" s="329"/>
      <c r="Y90" s="180"/>
      <c r="Z90" s="179"/>
      <c r="AA90" s="329"/>
      <c r="AB90" s="329"/>
      <c r="AC90" s="180"/>
      <c r="AD90" s="179"/>
      <c r="AE90" s="329"/>
      <c r="AF90" s="329"/>
      <c r="AG90" s="180"/>
      <c r="AH90" s="329"/>
      <c r="AI90" s="329"/>
      <c r="AJ90" s="329"/>
      <c r="AK90" s="180"/>
      <c r="AL90" s="179"/>
      <c r="AM90" s="329"/>
      <c r="AN90" s="329"/>
      <c r="AO90" s="180"/>
      <c r="AP90" s="330"/>
      <c r="AQ90" s="180"/>
      <c r="AR90" s="180"/>
      <c r="AS90" s="180"/>
      <c r="AT90" s="219"/>
      <c r="AU90" s="179"/>
      <c r="AV90" s="329"/>
      <c r="AW90" s="375"/>
      <c r="AX90" s="376"/>
      <c r="AY90" s="181"/>
      <c r="AZ90" s="330"/>
      <c r="BA90" s="330"/>
      <c r="BB90" s="330"/>
      <c r="BC90" s="330"/>
      <c r="BD90" s="330"/>
      <c r="BE90" s="330"/>
      <c r="BF90" s="330"/>
      <c r="BG90" s="330"/>
      <c r="BH90" s="330"/>
      <c r="BI90" s="330"/>
      <c r="BJ90" s="330"/>
      <c r="BK90" s="330"/>
      <c r="BL90" s="330"/>
    </row>
    <row r="91" spans="1:64" x14ac:dyDescent="0.2">
      <c r="A91" s="161" t="s">
        <v>265</v>
      </c>
      <c r="B91" s="156"/>
      <c r="C91" s="189"/>
      <c r="D91" s="189"/>
      <c r="E91" s="123"/>
      <c r="F91" s="123"/>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c r="BK91" s="181"/>
      <c r="BL91" s="181"/>
    </row>
    <row r="92" spans="1:64" x14ac:dyDescent="0.2">
      <c r="A92" s="189" t="s">
        <v>28</v>
      </c>
      <c r="B92" s="156"/>
      <c r="C92" s="189"/>
      <c r="D92" s="189"/>
      <c r="E92" s="123"/>
      <c r="F92" s="123"/>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56"/>
      <c r="AM92" s="156"/>
      <c r="BH92" s="208"/>
      <c r="BI92" s="208"/>
    </row>
    <row r="93" spans="1:64" ht="9.75" customHeight="1" x14ac:dyDescent="0.2">
      <c r="A93" s="156"/>
      <c r="B93" s="156"/>
      <c r="C93" s="189"/>
      <c r="D93" s="189"/>
      <c r="E93" s="123"/>
      <c r="F93" s="123"/>
      <c r="G93" s="189"/>
      <c r="I93" s="189"/>
      <c r="J93" s="189"/>
      <c r="K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337"/>
      <c r="AL93" s="208"/>
      <c r="AM93" s="208"/>
      <c r="AN93" s="208"/>
      <c r="AO93" s="208"/>
      <c r="AP93" s="208"/>
      <c r="AQ93" s="208"/>
      <c r="AR93" s="208"/>
      <c r="AS93" s="208"/>
      <c r="AT93" s="156"/>
      <c r="AU93" s="156"/>
      <c r="AV93" s="156"/>
      <c r="BH93" s="208"/>
      <c r="BI93" s="208"/>
    </row>
    <row r="94" spans="1:64" x14ac:dyDescent="0.2">
      <c r="A94" s="161" t="s">
        <v>219</v>
      </c>
      <c r="B94" s="190"/>
      <c r="C94" s="190"/>
      <c r="D94" s="190"/>
      <c r="E94" s="152"/>
      <c r="F94" s="152"/>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208"/>
      <c r="AL94" s="208"/>
      <c r="AM94" s="208"/>
      <c r="AN94" s="208"/>
      <c r="AO94" s="208"/>
      <c r="AP94" s="208"/>
      <c r="AQ94" s="208"/>
      <c r="AR94" s="208"/>
      <c r="AS94" s="208"/>
      <c r="AT94" s="156"/>
      <c r="AU94" s="156"/>
      <c r="AV94" s="156"/>
      <c r="BH94" s="156"/>
      <c r="BI94" s="156"/>
    </row>
    <row r="95" spans="1:64" x14ac:dyDescent="0.2">
      <c r="A95" s="156"/>
      <c r="B95" s="156"/>
      <c r="C95" s="156"/>
      <c r="D95" s="156"/>
      <c r="H95" s="271"/>
      <c r="L95" s="271"/>
      <c r="AK95" s="156"/>
      <c r="AL95" s="156"/>
      <c r="AM95" s="156"/>
      <c r="AN95" s="156"/>
      <c r="AO95" s="156"/>
      <c r="AP95" s="156"/>
      <c r="AQ95" s="156"/>
      <c r="AR95" s="156"/>
      <c r="AS95" s="156"/>
      <c r="AT95" s="156"/>
      <c r="AU95" s="156"/>
      <c r="AV95" s="156"/>
      <c r="BH95" s="225"/>
      <c r="BI95" s="225"/>
    </row>
    <row r="96" spans="1:64" ht="15" x14ac:dyDescent="0.2">
      <c r="A96" s="173"/>
      <c r="B96" s="191"/>
      <c r="H96" s="351"/>
      <c r="L96" s="351"/>
      <c r="AK96" s="225"/>
      <c r="AL96" s="225"/>
      <c r="AM96" s="225"/>
      <c r="AN96" s="225"/>
      <c r="AO96" s="225"/>
      <c r="AP96" s="225"/>
      <c r="AQ96" s="225"/>
      <c r="AR96" s="225"/>
      <c r="AS96" s="225"/>
      <c r="AT96" s="156"/>
      <c r="AU96" s="156"/>
      <c r="AV96" s="156"/>
      <c r="BH96" s="225"/>
      <c r="BI96" s="225"/>
    </row>
    <row r="97" spans="6:61" x14ac:dyDescent="0.2">
      <c r="F97" s="153"/>
      <c r="J97" s="377"/>
      <c r="N97" s="377"/>
      <c r="R97" s="377"/>
      <c r="V97" s="377"/>
      <c r="AK97" s="225"/>
      <c r="AL97" s="225"/>
      <c r="AM97" s="225"/>
      <c r="AN97" s="225"/>
      <c r="AO97" s="225"/>
      <c r="AP97" s="225"/>
      <c r="AQ97" s="225"/>
      <c r="AR97" s="225"/>
      <c r="AS97" s="225"/>
      <c r="AT97" s="156"/>
      <c r="AU97" s="156"/>
      <c r="AV97" s="156"/>
      <c r="BH97" s="225"/>
      <c r="BI97" s="225"/>
    </row>
    <row r="98" spans="6:61" x14ac:dyDescent="0.2">
      <c r="F98" s="153"/>
      <c r="J98" s="377"/>
      <c r="N98" s="377"/>
      <c r="R98" s="377"/>
      <c r="V98" s="377"/>
      <c r="AK98" s="225"/>
      <c r="AL98" s="225"/>
      <c r="AM98" s="225"/>
      <c r="AN98" s="225"/>
      <c r="AO98" s="225"/>
      <c r="AP98" s="225"/>
      <c r="AQ98" s="225"/>
      <c r="AR98" s="225"/>
      <c r="AS98" s="225"/>
      <c r="AT98" s="156"/>
      <c r="AU98" s="156"/>
      <c r="AV98" s="156"/>
      <c r="BH98" s="225"/>
      <c r="BI98" s="225"/>
    </row>
    <row r="99" spans="6:61" x14ac:dyDescent="0.2">
      <c r="F99" s="153"/>
      <c r="H99" s="320"/>
      <c r="J99" s="377"/>
      <c r="L99" s="320"/>
      <c r="N99" s="377"/>
      <c r="P99" s="320"/>
      <c r="R99" s="377"/>
      <c r="V99" s="377"/>
      <c r="AK99" s="225"/>
      <c r="AL99" s="225"/>
      <c r="AM99" s="225"/>
      <c r="AN99" s="225"/>
      <c r="AO99" s="225"/>
      <c r="AP99" s="225"/>
      <c r="AQ99" s="225"/>
      <c r="AR99" s="225"/>
      <c r="AS99" s="225"/>
      <c r="AT99" s="156"/>
      <c r="AU99" s="156"/>
      <c r="AV99" s="156"/>
      <c r="BH99" s="156"/>
      <c r="BI99" s="156"/>
    </row>
    <row r="100" spans="6:61" x14ac:dyDescent="0.2">
      <c r="F100" s="153"/>
      <c r="J100" s="377"/>
      <c r="N100" s="377"/>
      <c r="R100" s="377"/>
      <c r="V100" s="377"/>
      <c r="AK100" s="156"/>
      <c r="AL100" s="156"/>
      <c r="AM100" s="156"/>
      <c r="AN100" s="156"/>
      <c r="AO100" s="156"/>
      <c r="AP100" s="156"/>
      <c r="AQ100" s="156"/>
      <c r="AR100" s="156"/>
      <c r="AS100" s="156"/>
      <c r="AT100" s="156"/>
      <c r="AU100" s="156"/>
      <c r="AV100" s="156"/>
      <c r="BH100" s="156"/>
      <c r="BI100" s="156"/>
    </row>
    <row r="101" spans="6:61" x14ac:dyDescent="0.2">
      <c r="AK101" s="156"/>
      <c r="AL101" s="156"/>
      <c r="AM101" s="156"/>
      <c r="AN101" s="156"/>
      <c r="AO101" s="156"/>
      <c r="AP101" s="156"/>
      <c r="AQ101" s="156"/>
      <c r="AR101" s="156"/>
      <c r="AS101" s="156"/>
      <c r="AT101" s="156"/>
      <c r="AU101" s="156"/>
      <c r="AV101" s="156"/>
      <c r="BH101" s="156"/>
      <c r="BI101" s="156"/>
    </row>
    <row r="102" spans="6:61" x14ac:dyDescent="0.2">
      <c r="AK102" s="156"/>
      <c r="AL102" s="156"/>
      <c r="AM102" s="156"/>
      <c r="AN102" s="156"/>
      <c r="AO102" s="156"/>
      <c r="AP102" s="156"/>
      <c r="AQ102" s="156"/>
      <c r="AR102" s="156"/>
      <c r="AS102" s="156"/>
      <c r="AT102" s="156"/>
      <c r="AU102" s="156"/>
      <c r="AV102" s="156"/>
      <c r="BH102" s="241"/>
      <c r="BI102" s="241"/>
    </row>
    <row r="103" spans="6:61" x14ac:dyDescent="0.2">
      <c r="AK103" s="241"/>
      <c r="AL103" s="241"/>
      <c r="AM103" s="241"/>
      <c r="AN103" s="241"/>
      <c r="AO103" s="241"/>
      <c r="AP103" s="241"/>
      <c r="AQ103" s="241"/>
      <c r="AR103" s="241"/>
      <c r="AS103" s="161"/>
      <c r="AT103" s="156"/>
      <c r="AU103" s="156"/>
      <c r="AV103" s="156"/>
      <c r="BH103" s="241"/>
      <c r="BI103" s="241"/>
    </row>
    <row r="104" spans="6:61" x14ac:dyDescent="0.2">
      <c r="AK104" s="241"/>
      <c r="AL104" s="241"/>
      <c r="AM104" s="241"/>
      <c r="AN104" s="241"/>
      <c r="AO104" s="241"/>
      <c r="AP104" s="241"/>
      <c r="AQ104" s="241"/>
      <c r="AR104" s="241"/>
      <c r="AS104" s="161"/>
      <c r="AT104" s="156"/>
      <c r="AU104" s="156"/>
      <c r="AV104" s="156"/>
      <c r="BH104" s="241"/>
      <c r="BI104" s="241"/>
    </row>
    <row r="105" spans="6:61" x14ac:dyDescent="0.2">
      <c r="AK105" s="378"/>
      <c r="AL105" s="378"/>
      <c r="AM105" s="378"/>
      <c r="AN105" s="378"/>
      <c r="AO105" s="378"/>
      <c r="AP105" s="378"/>
      <c r="AQ105" s="378"/>
      <c r="AR105" s="378"/>
      <c r="AS105" s="378"/>
      <c r="AT105" s="156"/>
      <c r="AU105" s="156"/>
      <c r="AV105" s="156"/>
      <c r="BH105" s="156"/>
      <c r="BI105" s="156"/>
    </row>
    <row r="106" spans="6:61" x14ac:dyDescent="0.2">
      <c r="AK106" s="156"/>
      <c r="AL106" s="156"/>
      <c r="AM106" s="156"/>
      <c r="AN106" s="156"/>
      <c r="AO106" s="156"/>
      <c r="AP106" s="156"/>
      <c r="AQ106" s="156"/>
      <c r="AR106" s="156"/>
      <c r="AS106" s="156"/>
      <c r="AT106" s="156"/>
      <c r="AU106" s="156"/>
      <c r="AV106" s="156"/>
      <c r="BH106" s="156"/>
      <c r="BI106" s="156"/>
    </row>
    <row r="107" spans="6:61" x14ac:dyDescent="0.2">
      <c r="AK107" s="156"/>
      <c r="AL107" s="156"/>
      <c r="AM107" s="156"/>
      <c r="AN107" s="156"/>
      <c r="AO107" s="156"/>
      <c r="AP107" s="156"/>
      <c r="AQ107" s="156"/>
      <c r="AR107" s="156"/>
      <c r="AS107" s="156"/>
      <c r="AT107" s="156"/>
      <c r="AU107" s="156"/>
      <c r="AV107" s="156"/>
      <c r="BH107" s="234"/>
      <c r="BI107" s="234"/>
    </row>
    <row r="108" spans="6:61" x14ac:dyDescent="0.2">
      <c r="AK108" s="241"/>
      <c r="AL108" s="379"/>
      <c r="AM108" s="241"/>
      <c r="AN108" s="241"/>
      <c r="AO108" s="241"/>
      <c r="AP108" s="359"/>
      <c r="AQ108" s="359"/>
      <c r="AR108" s="297"/>
      <c r="AS108" s="189"/>
      <c r="AT108" s="156"/>
      <c r="AU108" s="156"/>
      <c r="AV108" s="156"/>
      <c r="BH108" s="234"/>
      <c r="BI108" s="234"/>
    </row>
    <row r="109" spans="6:61" x14ac:dyDescent="0.2">
      <c r="AK109" s="241"/>
      <c r="AL109" s="241"/>
      <c r="AM109" s="241"/>
      <c r="AN109" s="241"/>
      <c r="AO109" s="241"/>
      <c r="AP109" s="292"/>
      <c r="AQ109" s="241"/>
      <c r="AR109" s="241"/>
      <c r="AS109" s="241"/>
      <c r="AT109" s="156"/>
      <c r="AU109" s="156"/>
      <c r="AV109" s="156"/>
      <c r="BH109" s="316"/>
      <c r="BI109" s="316"/>
    </row>
    <row r="110" spans="6:61" x14ac:dyDescent="0.2">
      <c r="AK110" s="175"/>
      <c r="AL110" s="313"/>
      <c r="AM110" s="257"/>
      <c r="AN110" s="257"/>
      <c r="AO110" s="257"/>
      <c r="AP110" s="313"/>
      <c r="AQ110" s="257"/>
      <c r="AR110" s="257"/>
      <c r="AS110" s="222"/>
      <c r="AT110" s="156"/>
      <c r="AU110" s="156"/>
      <c r="AV110" s="156"/>
      <c r="BH110" s="221"/>
      <c r="BI110" s="221"/>
    </row>
    <row r="111" spans="6:61" x14ac:dyDescent="0.2">
      <c r="AK111" s="175"/>
      <c r="AL111" s="257"/>
      <c r="AM111" s="257"/>
      <c r="AN111" s="257"/>
      <c r="AO111" s="257"/>
      <c r="AP111" s="257"/>
      <c r="AQ111" s="257"/>
      <c r="AR111" s="257"/>
      <c r="AS111" s="222"/>
      <c r="AT111" s="156"/>
      <c r="AU111" s="156"/>
      <c r="AV111" s="156"/>
      <c r="BH111" s="257"/>
      <c r="BI111" s="257"/>
    </row>
    <row r="112" spans="6:61" x14ac:dyDescent="0.2">
      <c r="AK112" s="175"/>
      <c r="AL112" s="257"/>
      <c r="AM112" s="257"/>
      <c r="AN112" s="257"/>
      <c r="AO112" s="257"/>
      <c r="AP112" s="257"/>
      <c r="AQ112" s="257"/>
      <c r="AR112" s="257"/>
      <c r="AS112" s="167"/>
      <c r="AT112" s="156"/>
      <c r="AU112" s="156"/>
      <c r="AV112" s="156"/>
      <c r="BH112" s="257"/>
      <c r="BI112" s="257"/>
    </row>
    <row r="113" spans="37:61" x14ac:dyDescent="0.2">
      <c r="AK113" s="257"/>
      <c r="AL113" s="257"/>
      <c r="AM113" s="257"/>
      <c r="AN113" s="257"/>
      <c r="AO113" s="257"/>
      <c r="AP113" s="257"/>
      <c r="AQ113" s="257"/>
      <c r="AR113" s="257"/>
      <c r="AS113" s="257"/>
      <c r="AT113" s="156"/>
      <c r="AU113" s="156"/>
      <c r="AV113" s="156"/>
      <c r="BH113" s="320"/>
      <c r="BI113" s="320"/>
    </row>
    <row r="114" spans="37:61" x14ac:dyDescent="0.2">
      <c r="AK114" s="320"/>
      <c r="AL114" s="320"/>
      <c r="AM114" s="320"/>
      <c r="AN114" s="320"/>
      <c r="AO114" s="320"/>
      <c r="AP114" s="320"/>
      <c r="AQ114" s="320"/>
      <c r="AR114" s="320"/>
      <c r="AS114" s="320"/>
      <c r="AT114" s="156"/>
      <c r="AU114" s="156"/>
      <c r="AV114" s="156"/>
      <c r="BH114" s="320"/>
      <c r="BI114" s="320"/>
    </row>
    <row r="115" spans="37:61" x14ac:dyDescent="0.2">
      <c r="AK115" s="320"/>
      <c r="AL115" s="320"/>
      <c r="AM115" s="320"/>
      <c r="AN115" s="320"/>
      <c r="AO115" s="320"/>
      <c r="AP115" s="320"/>
      <c r="AQ115" s="320"/>
      <c r="AR115" s="320"/>
      <c r="AS115" s="320"/>
      <c r="AT115" s="156"/>
      <c r="AU115" s="156"/>
      <c r="AV115" s="156"/>
      <c r="BH115" s="156"/>
      <c r="BI115" s="156"/>
    </row>
    <row r="116" spans="37:61" x14ac:dyDescent="0.2">
      <c r="AK116" s="156"/>
      <c r="AL116" s="156"/>
      <c r="AM116" s="156"/>
      <c r="AN116" s="156"/>
      <c r="AO116" s="156"/>
      <c r="AP116" s="156"/>
      <c r="AQ116" s="156"/>
      <c r="AR116" s="156"/>
      <c r="AS116" s="156"/>
      <c r="AT116" s="156"/>
      <c r="AU116" s="156"/>
      <c r="AV116" s="156"/>
      <c r="BH116" s="156"/>
      <c r="BI116" s="156"/>
    </row>
    <row r="117" spans="37:61" x14ac:dyDescent="0.2">
      <c r="AK117" s="156"/>
      <c r="AL117" s="156"/>
      <c r="AM117" s="156"/>
      <c r="AN117" s="156"/>
      <c r="AO117" s="156"/>
      <c r="AP117" s="156"/>
      <c r="AQ117" s="156"/>
      <c r="AR117" s="156"/>
      <c r="AS117" s="156"/>
      <c r="AT117" s="156"/>
      <c r="AU117" s="156"/>
      <c r="AV117" s="156"/>
      <c r="BH117" s="156"/>
      <c r="BI117" s="156"/>
    </row>
    <row r="118" spans="37:61" x14ac:dyDescent="0.2">
      <c r="AK118" s="156"/>
      <c r="AL118" s="156"/>
      <c r="AM118" s="156"/>
      <c r="AN118" s="156"/>
      <c r="AO118" s="156"/>
      <c r="AP118" s="156"/>
      <c r="AQ118" s="156"/>
      <c r="AR118" s="156"/>
      <c r="AS118" s="156"/>
      <c r="AT118" s="156"/>
      <c r="AU118" s="156"/>
      <c r="AV118" s="156"/>
      <c r="BH118" s="156"/>
      <c r="BI118" s="156"/>
    </row>
    <row r="119" spans="37:61" x14ac:dyDescent="0.2">
      <c r="AK119" s="156"/>
      <c r="AL119" s="156"/>
      <c r="AM119" s="156"/>
      <c r="AN119" s="156"/>
      <c r="AO119" s="156"/>
      <c r="AP119" s="156"/>
      <c r="AQ119" s="156"/>
      <c r="AR119" s="156"/>
      <c r="AS119" s="156"/>
      <c r="AT119" s="156"/>
      <c r="AU119" s="156"/>
      <c r="AV119" s="156"/>
      <c r="BH119" s="156"/>
      <c r="BI119" s="156"/>
    </row>
    <row r="120" spans="37:61" x14ac:dyDescent="0.2">
      <c r="AK120" s="156"/>
      <c r="AL120" s="156"/>
      <c r="AM120" s="156"/>
      <c r="AN120" s="156"/>
      <c r="AO120" s="156"/>
      <c r="AP120" s="156"/>
      <c r="AQ120" s="156"/>
      <c r="AR120" s="156"/>
      <c r="AS120" s="156"/>
      <c r="AT120" s="156"/>
      <c r="AU120" s="156"/>
      <c r="AV120" s="156"/>
    </row>
  </sheetData>
  <mergeCells count="6">
    <mergeCell ref="AW10:AX10"/>
    <mergeCell ref="AW69:AX69"/>
    <mergeCell ref="C9:D9"/>
    <mergeCell ref="C10:D10"/>
    <mergeCell ref="C68:D68"/>
    <mergeCell ref="C69:D69"/>
  </mergeCells>
  <phoneticPr fontId="14" type="noConversion"/>
  <conditionalFormatting sqref="A90 A82 A77 A66:A67">
    <cfRule type="cellIs" dxfId="53" priority="1" stopIfTrue="1" operator="equal">
      <formula>0</formula>
    </cfRule>
  </conditionalFormatting>
  <printOptions horizontalCentered="1"/>
  <pageMargins left="0.3" right="0.3" top="0.4" bottom="0.53" header="0" footer="0.3"/>
  <pageSetup scale="48" orientation="landscape" r:id="rId1"/>
  <headerFooter alignWithMargins="0">
    <oddFooter>&amp;CPage 1</oddFooter>
  </headerFooter>
  <colBreaks count="1" manualBreakCount="1">
    <brk id="6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97"/>
  <sheetViews>
    <sheetView topLeftCell="A37" zoomScale="90" zoomScaleNormal="90" zoomScaleSheetLayoutView="90" workbookViewId="0">
      <selection activeCell="D41" sqref="D41"/>
    </sheetView>
  </sheetViews>
  <sheetFormatPr defaultRowHeight="12.75" x14ac:dyDescent="0.2"/>
  <cols>
    <col min="1" max="1" width="2.7109375" style="427" customWidth="1"/>
    <col min="2" max="2" width="48.42578125" style="427" customWidth="1"/>
    <col min="3" max="3" width="11.140625" style="427" customWidth="1"/>
    <col min="4" max="4" width="9.7109375" style="427" customWidth="1"/>
    <col min="5" max="5" width="1.5703125" style="381" customWidth="1"/>
    <col min="6" max="6" width="8.28515625" style="381" customWidth="1"/>
    <col min="7" max="7" width="9" style="428" customWidth="1"/>
    <col min="8" max="9" width="9.85546875" style="428" customWidth="1"/>
    <col min="10" max="10" width="9.7109375" style="428" customWidth="1"/>
    <col min="11" max="11" width="9" style="428" customWidth="1"/>
    <col min="12" max="14" width="9.85546875" style="428" customWidth="1"/>
    <col min="15" max="15" width="9.85546875" style="428" hidden="1" customWidth="1"/>
    <col min="16" max="19" width="8" style="428" hidden="1" customWidth="1"/>
    <col min="20" max="20" width="8.28515625" style="428" hidden="1" customWidth="1"/>
    <col min="21" max="21" width="8.5703125" style="428" hidden="1" customWidth="1"/>
    <col min="22" max="22" width="8.28515625" style="428" hidden="1" customWidth="1"/>
    <col min="23" max="23" width="8" style="428" hidden="1" customWidth="1"/>
    <col min="24" max="24" width="8.5703125" style="428" hidden="1" customWidth="1"/>
    <col min="25" max="25" width="8" style="428" hidden="1" customWidth="1"/>
    <col min="26" max="27" width="8.5703125" style="428" hidden="1" customWidth="1"/>
    <col min="28" max="32" width="8" style="428" hidden="1" customWidth="1"/>
    <col min="33" max="33" width="22.7109375" style="428" hidden="1" customWidth="1"/>
    <col min="34" max="34" width="8" style="428" hidden="1" customWidth="1"/>
    <col min="35" max="35" width="8.28515625" style="428" hidden="1" customWidth="1"/>
    <col min="36" max="36" width="8" style="428" hidden="1" customWidth="1"/>
    <col min="37" max="37" width="22.7109375" style="427" hidden="1" customWidth="1"/>
    <col min="38" max="38" width="8.28515625" style="427" hidden="1" customWidth="1"/>
    <col min="39" max="45" width="7.85546875" style="427" hidden="1" customWidth="1"/>
    <col min="46" max="46" width="1.7109375" style="428" customWidth="1"/>
    <col min="47" max="47" width="10.28515625" style="427" hidden="1" customWidth="1"/>
    <col min="48" max="48" width="10" style="427" hidden="1" customWidth="1"/>
    <col min="49" max="49" width="10.42578125" style="427" customWidth="1"/>
    <col min="50" max="50" width="9.140625" style="427" customWidth="1"/>
    <col min="51" max="51" width="2.28515625" style="427" customWidth="1"/>
    <col min="52" max="52" width="10.28515625" style="427" customWidth="1"/>
    <col min="53" max="56" width="9.7109375" style="427" customWidth="1"/>
    <col min="57" max="64" width="9.7109375" style="427" hidden="1" customWidth="1"/>
    <col min="65" max="65" width="1.5703125" style="427" customWidth="1"/>
    <col min="66" max="66" width="9.140625" style="380"/>
    <col min="67" max="67" width="25.7109375" style="380" bestFit="1" customWidth="1"/>
    <col min="68" max="68" width="12.140625" style="380" bestFit="1" customWidth="1"/>
    <col min="69" max="16384" width="9.140625" style="380"/>
  </cols>
  <sheetData>
    <row r="1" spans="1:72" ht="5.25" customHeight="1" x14ac:dyDescent="0.2">
      <c r="F1" s="382"/>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59"/>
      <c r="AX1" s="459"/>
      <c r="AY1" s="459"/>
      <c r="AZ1" s="459"/>
      <c r="BA1" s="459"/>
      <c r="BB1" s="459"/>
      <c r="BC1" s="459"/>
      <c r="BD1" s="459"/>
      <c r="BE1" s="459"/>
      <c r="BF1" s="459"/>
      <c r="BG1" s="459"/>
      <c r="BH1" s="459"/>
      <c r="BI1" s="459"/>
      <c r="BJ1" s="459"/>
      <c r="BK1" s="459" t="e">
        <v>#REF!</v>
      </c>
      <c r="BL1" s="459" t="e">
        <v>#REF!</v>
      </c>
    </row>
    <row r="2" spans="1:72" x14ac:dyDescent="0.2">
      <c r="F2" s="382"/>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59"/>
      <c r="AX2" s="459"/>
      <c r="AY2" s="459"/>
      <c r="AZ2" s="459"/>
      <c r="BA2" s="459"/>
      <c r="BB2" s="459"/>
      <c r="BC2" s="459"/>
      <c r="BD2" s="459"/>
      <c r="BE2" s="459"/>
      <c r="BF2" s="459"/>
      <c r="BG2" s="459"/>
      <c r="BH2" s="459"/>
      <c r="BI2" s="459"/>
      <c r="BJ2" s="459"/>
      <c r="BK2" s="459" t="e">
        <v>#REF!</v>
      </c>
      <c r="BL2" s="459" t="e">
        <v>#REF!</v>
      </c>
    </row>
    <row r="3" spans="1:72" x14ac:dyDescent="0.2">
      <c r="F3" s="382"/>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459"/>
      <c r="AW3" s="459"/>
      <c r="AX3" s="459"/>
      <c r="AY3" s="459"/>
      <c r="AZ3" s="459"/>
      <c r="BA3" s="459"/>
      <c r="BB3" s="459"/>
      <c r="BC3" s="459"/>
      <c r="BD3" s="459"/>
      <c r="BE3" s="459"/>
      <c r="BF3" s="459"/>
      <c r="BG3" s="459"/>
      <c r="BH3" s="459"/>
      <c r="BI3" s="459"/>
      <c r="BJ3" s="459"/>
      <c r="BK3" s="459" t="e">
        <v>#REF!</v>
      </c>
      <c r="BL3" s="459" t="e">
        <v>#REF!</v>
      </c>
    </row>
    <row r="4" spans="1:72" x14ac:dyDescent="0.2">
      <c r="F4" s="382"/>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459"/>
      <c r="BD4" s="459"/>
      <c r="BE4" s="459"/>
      <c r="BF4" s="459"/>
      <c r="BG4" s="459"/>
      <c r="BH4" s="459"/>
      <c r="BI4" s="459"/>
      <c r="BJ4" s="459"/>
      <c r="BK4" s="459" t="e">
        <v>#REF!</v>
      </c>
      <c r="BL4" s="459" t="e">
        <v>#REF!</v>
      </c>
    </row>
    <row r="5" spans="1:72" ht="5.25" customHeight="1" x14ac:dyDescent="0.2">
      <c r="A5" s="428"/>
      <c r="B5" s="428"/>
      <c r="C5" s="428"/>
      <c r="D5" s="428"/>
      <c r="F5" s="383"/>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59"/>
      <c r="AX5" s="459"/>
      <c r="AY5" s="459"/>
      <c r="AZ5" s="459"/>
      <c r="BA5" s="459"/>
      <c r="BB5" s="459"/>
      <c r="BC5" s="459"/>
      <c r="BD5" s="459"/>
      <c r="BE5" s="459"/>
      <c r="BF5" s="459"/>
      <c r="BG5" s="459"/>
      <c r="BH5" s="459"/>
      <c r="BI5" s="459"/>
      <c r="BJ5" s="459"/>
      <c r="BK5" s="459" t="e">
        <v>#REF!</v>
      </c>
      <c r="BL5" s="459" t="e">
        <v>#REF!</v>
      </c>
    </row>
    <row r="6" spans="1:72" ht="18" customHeight="1" x14ac:dyDescent="0.2">
      <c r="A6" s="429" t="s">
        <v>276</v>
      </c>
      <c r="B6" s="428"/>
      <c r="C6" s="225"/>
      <c r="D6" s="167"/>
      <c r="F6" s="383"/>
      <c r="G6" s="460"/>
      <c r="H6" s="460"/>
      <c r="I6" s="461"/>
      <c r="J6" s="460"/>
      <c r="K6" s="460"/>
      <c r="L6" s="460"/>
      <c r="M6" s="461"/>
      <c r="N6" s="460"/>
      <c r="O6" s="460"/>
      <c r="P6" s="460"/>
      <c r="Q6" s="461"/>
      <c r="R6" s="461"/>
      <c r="S6" s="461"/>
      <c r="T6" s="461"/>
      <c r="U6" s="461"/>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59"/>
      <c r="AX6" s="459"/>
      <c r="AY6" s="459"/>
      <c r="AZ6" s="459"/>
      <c r="BA6" s="462"/>
      <c r="BB6" s="462"/>
      <c r="BC6" s="462"/>
      <c r="BD6" s="462"/>
      <c r="BE6" s="459"/>
      <c r="BF6" s="459"/>
      <c r="BG6" s="459"/>
      <c r="BH6" s="459"/>
      <c r="BI6" s="459"/>
      <c r="BJ6" s="459"/>
      <c r="BK6" s="459" t="e">
        <v>#REF!</v>
      </c>
      <c r="BL6" s="459" t="e">
        <v>#REF!</v>
      </c>
    </row>
    <row r="7" spans="1:72" ht="18" customHeight="1" x14ac:dyDescent="0.2">
      <c r="A7" s="430" t="s">
        <v>289</v>
      </c>
      <c r="B7" s="158"/>
      <c r="C7" s="158"/>
      <c r="D7" s="158"/>
      <c r="E7" s="108"/>
      <c r="F7" s="385"/>
      <c r="G7" s="462"/>
      <c r="H7" s="462"/>
      <c r="I7" s="462"/>
      <c r="J7" s="462"/>
      <c r="K7" s="462"/>
      <c r="L7" s="462"/>
      <c r="M7" s="462"/>
      <c r="N7" s="462"/>
      <c r="O7" s="462"/>
      <c r="P7" s="462"/>
      <c r="Q7" s="462"/>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59"/>
      <c r="AX7" s="459"/>
      <c r="AY7" s="459"/>
      <c r="AZ7" s="459"/>
      <c r="BA7" s="462"/>
      <c r="BB7" s="462"/>
      <c r="BC7" s="462"/>
      <c r="BD7" s="462"/>
      <c r="BE7" s="459"/>
      <c r="BF7" s="459"/>
      <c r="BG7" s="459"/>
      <c r="BH7" s="459"/>
      <c r="BI7" s="459"/>
      <c r="BJ7" s="459"/>
      <c r="BK7" s="459" t="e">
        <v>#REF!</v>
      </c>
      <c r="BL7" s="459" t="e">
        <v>#REF!</v>
      </c>
    </row>
    <row r="8" spans="1:72" ht="15" customHeight="1" x14ac:dyDescent="0.2">
      <c r="A8" s="159" t="s">
        <v>188</v>
      </c>
      <c r="B8" s="158"/>
      <c r="C8" s="158"/>
      <c r="D8" s="158"/>
      <c r="E8" s="108"/>
      <c r="F8" s="382"/>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row>
    <row r="9" spans="1:72" ht="9.75" customHeight="1" x14ac:dyDescent="0.2">
      <c r="C9" s="156"/>
      <c r="D9" s="156"/>
      <c r="E9" s="102"/>
      <c r="F9" s="102"/>
      <c r="G9" s="156"/>
      <c r="H9" s="156"/>
      <c r="I9" s="156"/>
      <c r="J9" s="156"/>
      <c r="K9" s="156"/>
      <c r="L9" s="156"/>
      <c r="M9" s="156"/>
      <c r="N9" s="156"/>
      <c r="O9" s="156"/>
      <c r="P9" s="156"/>
      <c r="Q9" s="156"/>
      <c r="R9" s="156"/>
      <c r="S9" s="156"/>
      <c r="T9" s="156"/>
      <c r="U9" s="156"/>
      <c r="V9" s="199"/>
      <c r="W9" s="156"/>
      <c r="X9" s="156"/>
      <c r="Y9" s="156"/>
      <c r="Z9" s="199"/>
      <c r="AA9" s="156"/>
      <c r="AB9" s="156"/>
      <c r="AC9" s="156"/>
      <c r="AD9" s="199"/>
      <c r="AE9" s="156"/>
      <c r="AF9" s="199"/>
      <c r="AG9" s="156"/>
      <c r="AH9" s="199"/>
      <c r="AI9" s="156"/>
      <c r="AJ9" s="156"/>
      <c r="AK9" s="428"/>
      <c r="AL9" s="428"/>
      <c r="AM9" s="428"/>
      <c r="AW9" s="463"/>
      <c r="AX9" s="463"/>
    </row>
    <row r="10" spans="1:72" x14ac:dyDescent="0.2">
      <c r="A10" s="160" t="s">
        <v>1</v>
      </c>
      <c r="B10" s="161"/>
      <c r="C10" s="1522" t="s">
        <v>337</v>
      </c>
      <c r="D10" s="1523"/>
      <c r="E10" s="112"/>
      <c r="F10" s="114"/>
      <c r="G10" s="200"/>
      <c r="H10" s="200"/>
      <c r="I10" s="464"/>
      <c r="J10" s="200"/>
      <c r="K10" s="200"/>
      <c r="L10" s="200"/>
      <c r="M10" s="464"/>
      <c r="N10" s="200"/>
      <c r="O10" s="200"/>
      <c r="P10" s="200"/>
      <c r="Q10" s="464"/>
      <c r="R10" s="200"/>
      <c r="S10" s="200"/>
      <c r="T10" s="200"/>
      <c r="U10" s="464"/>
      <c r="V10" s="465"/>
      <c r="W10" s="466"/>
      <c r="X10" s="200"/>
      <c r="Y10" s="464"/>
      <c r="Z10" s="465"/>
      <c r="AA10" s="466"/>
      <c r="AB10" s="200"/>
      <c r="AC10" s="464"/>
      <c r="AE10" s="466"/>
      <c r="AF10" s="156"/>
      <c r="AG10" s="464"/>
      <c r="AH10" s="466"/>
      <c r="AJ10" s="200"/>
      <c r="AK10" s="464"/>
      <c r="AL10" s="466"/>
      <c r="AM10" s="466"/>
      <c r="AN10" s="466"/>
      <c r="AO10" s="466"/>
      <c r="AP10" s="467"/>
      <c r="AQ10" s="464"/>
      <c r="AR10" s="464"/>
      <c r="AS10" s="464"/>
      <c r="AT10" s="468"/>
      <c r="AU10" s="206" t="s">
        <v>338</v>
      </c>
      <c r="AV10" s="206"/>
      <c r="AW10" s="206" t="s">
        <v>327</v>
      </c>
      <c r="AX10" s="207"/>
      <c r="AY10" s="208"/>
      <c r="AZ10" s="209"/>
      <c r="BA10" s="209"/>
      <c r="BB10" s="209"/>
      <c r="BC10" s="209"/>
      <c r="BD10" s="209"/>
      <c r="BE10" s="209"/>
      <c r="BF10" s="209"/>
      <c r="BG10" s="209"/>
      <c r="BH10" s="465"/>
      <c r="BI10" s="467"/>
      <c r="BJ10" s="209"/>
      <c r="BK10" s="469"/>
      <c r="BL10" s="467"/>
      <c r="BM10" s="470"/>
    </row>
    <row r="11" spans="1:72" ht="13.5" x14ac:dyDescent="0.2">
      <c r="A11" s="160" t="s">
        <v>2</v>
      </c>
      <c r="B11" s="161"/>
      <c r="C11" s="1524" t="s">
        <v>38</v>
      </c>
      <c r="D11" s="1525"/>
      <c r="E11" s="117"/>
      <c r="F11" s="118" t="s">
        <v>282</v>
      </c>
      <c r="G11" s="210" t="s">
        <v>281</v>
      </c>
      <c r="H11" s="210" t="s">
        <v>280</v>
      </c>
      <c r="I11" s="211" t="s">
        <v>278</v>
      </c>
      <c r="J11" s="210" t="s">
        <v>258</v>
      </c>
      <c r="K11" s="210" t="s">
        <v>259</v>
      </c>
      <c r="L11" s="210" t="s">
        <v>260</v>
      </c>
      <c r="M11" s="211" t="s">
        <v>261</v>
      </c>
      <c r="N11" s="210" t="s">
        <v>232</v>
      </c>
      <c r="O11" s="210" t="s">
        <v>231</v>
      </c>
      <c r="P11" s="210" t="s">
        <v>230</v>
      </c>
      <c r="Q11" s="211" t="s">
        <v>229</v>
      </c>
      <c r="R11" s="210" t="s">
        <v>206</v>
      </c>
      <c r="S11" s="210" t="s">
        <v>207</v>
      </c>
      <c r="T11" s="210" t="s">
        <v>208</v>
      </c>
      <c r="U11" s="211" t="s">
        <v>209</v>
      </c>
      <c r="V11" s="212" t="s">
        <v>154</v>
      </c>
      <c r="W11" s="210" t="s">
        <v>155</v>
      </c>
      <c r="X11" s="210" t="s">
        <v>156</v>
      </c>
      <c r="Y11" s="211" t="s">
        <v>153</v>
      </c>
      <c r="Z11" s="212" t="s">
        <v>130</v>
      </c>
      <c r="AA11" s="210" t="s">
        <v>131</v>
      </c>
      <c r="AB11" s="210" t="s">
        <v>132</v>
      </c>
      <c r="AC11" s="211" t="s">
        <v>133</v>
      </c>
      <c r="AD11" s="210" t="s">
        <v>112</v>
      </c>
      <c r="AE11" s="210" t="s">
        <v>111</v>
      </c>
      <c r="AF11" s="210" t="s">
        <v>110</v>
      </c>
      <c r="AG11" s="211" t="s">
        <v>109</v>
      </c>
      <c r="AH11" s="210" t="s">
        <v>80</v>
      </c>
      <c r="AI11" s="210" t="s">
        <v>81</v>
      </c>
      <c r="AJ11" s="210" t="s">
        <v>82</v>
      </c>
      <c r="AK11" s="211" t="s">
        <v>29</v>
      </c>
      <c r="AL11" s="210" t="s">
        <v>30</v>
      </c>
      <c r="AM11" s="210" t="s">
        <v>31</v>
      </c>
      <c r="AN11" s="210" t="s">
        <v>32</v>
      </c>
      <c r="AO11" s="210" t="s">
        <v>33</v>
      </c>
      <c r="AP11" s="213" t="s">
        <v>34</v>
      </c>
      <c r="AQ11" s="211" t="s">
        <v>35</v>
      </c>
      <c r="AR11" s="211" t="s">
        <v>36</v>
      </c>
      <c r="AS11" s="211" t="s">
        <v>37</v>
      </c>
      <c r="AT11" s="214"/>
      <c r="AU11" s="210" t="s">
        <v>282</v>
      </c>
      <c r="AV11" s="210" t="s">
        <v>258</v>
      </c>
      <c r="AW11" s="1520" t="s">
        <v>38</v>
      </c>
      <c r="AX11" s="1521"/>
      <c r="AY11" s="215"/>
      <c r="AZ11" s="212" t="s">
        <v>321</v>
      </c>
      <c r="BA11" s="212" t="s">
        <v>269</v>
      </c>
      <c r="BB11" s="212" t="s">
        <v>233</v>
      </c>
      <c r="BC11" s="212" t="s">
        <v>210</v>
      </c>
      <c r="BD11" s="212" t="s">
        <v>157</v>
      </c>
      <c r="BE11" s="212" t="s">
        <v>114</v>
      </c>
      <c r="BF11" s="212" t="s">
        <v>113</v>
      </c>
      <c r="BG11" s="212" t="s">
        <v>42</v>
      </c>
      <c r="BH11" s="212" t="s">
        <v>39</v>
      </c>
      <c r="BI11" s="213" t="s">
        <v>40</v>
      </c>
      <c r="BJ11" s="213" t="s">
        <v>116</v>
      </c>
      <c r="BK11" s="213" t="s">
        <v>117</v>
      </c>
      <c r="BL11" s="471" t="s">
        <v>118</v>
      </c>
      <c r="BM11" s="470"/>
      <c r="BN11" s="381"/>
      <c r="BO11" s="381"/>
      <c r="BP11" s="381"/>
      <c r="BQ11" s="381"/>
      <c r="BR11" s="381"/>
      <c r="BS11" s="381"/>
      <c r="BT11" s="381"/>
    </row>
    <row r="12" spans="1:72" s="381" customFormat="1" x14ac:dyDescent="0.2">
      <c r="A12" s="160"/>
      <c r="B12" s="161"/>
      <c r="C12" s="1444"/>
      <c r="D12" s="432"/>
      <c r="E12" s="117"/>
      <c r="F12" s="388"/>
      <c r="G12" s="472"/>
      <c r="H12" s="472"/>
      <c r="I12" s="473"/>
      <c r="J12" s="472"/>
      <c r="K12" s="472"/>
      <c r="L12" s="472"/>
      <c r="M12" s="473"/>
      <c r="N12" s="472"/>
      <c r="O12" s="472"/>
      <c r="P12" s="472"/>
      <c r="Q12" s="473"/>
      <c r="R12" s="472"/>
      <c r="S12" s="472"/>
      <c r="T12" s="472"/>
      <c r="U12" s="473"/>
      <c r="V12" s="474"/>
      <c r="W12" s="472"/>
      <c r="X12" s="472"/>
      <c r="Y12" s="473"/>
      <c r="Z12" s="474"/>
      <c r="AA12" s="472"/>
      <c r="AB12" s="472"/>
      <c r="AC12" s="473"/>
      <c r="AD12" s="474"/>
      <c r="AE12" s="472"/>
      <c r="AF12" s="472"/>
      <c r="AG12" s="473"/>
      <c r="AH12" s="208"/>
      <c r="AI12" s="208"/>
      <c r="AJ12" s="208"/>
      <c r="AK12" s="475"/>
      <c r="AL12" s="208"/>
      <c r="AM12" s="208"/>
      <c r="AN12" s="208"/>
      <c r="AO12" s="208"/>
      <c r="AP12" s="214"/>
      <c r="AQ12" s="475"/>
      <c r="AR12" s="475"/>
      <c r="AS12" s="475"/>
      <c r="AT12" s="214"/>
      <c r="AU12" s="472"/>
      <c r="AV12" s="472"/>
      <c r="AW12" s="466"/>
      <c r="AX12" s="464"/>
      <c r="AY12" s="215"/>
      <c r="AZ12" s="474"/>
      <c r="BA12" s="474"/>
      <c r="BB12" s="474"/>
      <c r="BC12" s="474"/>
      <c r="BD12" s="474"/>
      <c r="BE12" s="474"/>
      <c r="BF12" s="474"/>
      <c r="BG12" s="474"/>
      <c r="BH12" s="474"/>
      <c r="BI12" s="476"/>
      <c r="BJ12" s="214"/>
      <c r="BK12" s="214"/>
      <c r="BL12" s="477"/>
      <c r="BM12" s="470"/>
    </row>
    <row r="13" spans="1:72" ht="12.75" customHeight="1" x14ac:dyDescent="0.2">
      <c r="A13" s="162" t="s">
        <v>59</v>
      </c>
      <c r="B13" s="163"/>
      <c r="C13" s="433"/>
      <c r="D13" s="430"/>
      <c r="E13" s="389"/>
      <c r="F13" s="390"/>
      <c r="G13" s="454"/>
      <c r="H13" s="454"/>
      <c r="I13" s="430"/>
      <c r="J13" s="454"/>
      <c r="K13" s="454"/>
      <c r="L13" s="454"/>
      <c r="M13" s="430"/>
      <c r="N13" s="454"/>
      <c r="O13" s="454"/>
      <c r="P13" s="454"/>
      <c r="Q13" s="430"/>
      <c r="R13" s="454"/>
      <c r="S13" s="454"/>
      <c r="T13" s="454"/>
      <c r="U13" s="430"/>
      <c r="V13" s="454"/>
      <c r="W13" s="454"/>
      <c r="X13" s="454"/>
      <c r="Y13" s="430"/>
      <c r="Z13" s="454"/>
      <c r="AA13" s="454"/>
      <c r="AB13" s="454"/>
      <c r="AC13" s="430"/>
      <c r="AD13" s="454"/>
      <c r="AE13" s="454"/>
      <c r="AF13" s="454"/>
      <c r="AG13" s="430"/>
      <c r="AH13" s="454"/>
      <c r="AI13" s="454"/>
      <c r="AJ13" s="454"/>
      <c r="AK13" s="430"/>
      <c r="AL13" s="454"/>
      <c r="AM13" s="454"/>
      <c r="AN13" s="454"/>
      <c r="AO13" s="430"/>
      <c r="AP13" s="478"/>
      <c r="AQ13" s="430"/>
      <c r="AR13" s="430"/>
      <c r="AS13" s="430"/>
      <c r="AT13" s="478"/>
      <c r="AU13" s="454"/>
      <c r="AV13" s="454"/>
      <c r="AW13" s="454"/>
      <c r="AX13" s="430"/>
      <c r="AY13" s="438"/>
      <c r="AZ13" s="478"/>
      <c r="BA13" s="478"/>
      <c r="BB13" s="478"/>
      <c r="BC13" s="478"/>
      <c r="BD13" s="478"/>
      <c r="BE13" s="478"/>
      <c r="BF13" s="478"/>
      <c r="BG13" s="478"/>
      <c r="BH13" s="433"/>
      <c r="BI13" s="478"/>
      <c r="BJ13" s="255"/>
      <c r="BK13" s="255"/>
      <c r="BL13" s="255"/>
      <c r="BM13" s="470"/>
    </row>
    <row r="14" spans="1:72" ht="12.75" customHeight="1" x14ac:dyDescent="0.2">
      <c r="A14" s="161"/>
      <c r="B14" s="161" t="s">
        <v>220</v>
      </c>
      <c r="C14" s="172">
        <v>-2954</v>
      </c>
      <c r="D14" s="256">
        <v>-2.9285508927420715E-2</v>
      </c>
      <c r="E14" s="130"/>
      <c r="F14" s="392">
        <v>97915</v>
      </c>
      <c r="G14" s="479">
        <v>95014</v>
      </c>
      <c r="H14" s="479">
        <v>89182</v>
      </c>
      <c r="I14" s="480">
        <v>94706</v>
      </c>
      <c r="J14" s="479">
        <v>100869</v>
      </c>
      <c r="K14" s="479">
        <v>92123</v>
      </c>
      <c r="L14" s="479">
        <v>86240</v>
      </c>
      <c r="M14" s="480">
        <v>94826</v>
      </c>
      <c r="N14" s="479">
        <v>102199</v>
      </c>
      <c r="O14" s="479">
        <v>87581</v>
      </c>
      <c r="P14" s="479">
        <v>81832</v>
      </c>
      <c r="Q14" s="480">
        <v>90035</v>
      </c>
      <c r="R14" s="479">
        <v>87438</v>
      </c>
      <c r="S14" s="479">
        <v>89415</v>
      </c>
      <c r="T14" s="479">
        <v>87525</v>
      </c>
      <c r="U14" s="480">
        <v>88747</v>
      </c>
      <c r="V14" s="479">
        <v>74170</v>
      </c>
      <c r="W14" s="479">
        <v>57380</v>
      </c>
      <c r="X14" s="479">
        <v>60299</v>
      </c>
      <c r="Y14" s="480">
        <v>61028</v>
      </c>
      <c r="Z14" s="479">
        <v>81959</v>
      </c>
      <c r="AA14" s="479">
        <v>87433</v>
      </c>
      <c r="AB14" s="479">
        <v>63002</v>
      </c>
      <c r="AC14" s="480">
        <v>62256</v>
      </c>
      <c r="AD14" s="479">
        <v>62826</v>
      </c>
      <c r="AE14" s="479">
        <v>60696</v>
      </c>
      <c r="AF14" s="479">
        <v>56628</v>
      </c>
      <c r="AG14" s="480">
        <v>55456</v>
      </c>
      <c r="AH14" s="479">
        <v>49005</v>
      </c>
      <c r="AI14" s="479">
        <v>51473</v>
      </c>
      <c r="AJ14" s="479">
        <v>60630</v>
      </c>
      <c r="AK14" s="480">
        <v>71996</v>
      </c>
      <c r="AL14" s="481">
        <v>69585</v>
      </c>
      <c r="AM14" s="481">
        <v>74959</v>
      </c>
      <c r="AN14" s="481">
        <v>65728</v>
      </c>
      <c r="AO14" s="482">
        <v>85775</v>
      </c>
      <c r="AP14" s="483">
        <v>87682</v>
      </c>
      <c r="AQ14" s="482">
        <v>74380</v>
      </c>
      <c r="AR14" s="482">
        <v>63556</v>
      </c>
      <c r="AS14" s="482">
        <v>78054</v>
      </c>
      <c r="AT14" s="478"/>
      <c r="AU14" s="484">
        <v>376817</v>
      </c>
      <c r="AV14" s="484">
        <v>374058</v>
      </c>
      <c r="AW14" s="485">
        <v>2759</v>
      </c>
      <c r="AX14" s="256">
        <v>7.3758614974148394E-3</v>
      </c>
      <c r="AY14" s="438"/>
      <c r="AZ14" s="218">
        <v>376817</v>
      </c>
      <c r="BA14" s="218">
        <v>374058</v>
      </c>
      <c r="BB14" s="486">
        <v>361647</v>
      </c>
      <c r="BC14" s="486">
        <v>353125</v>
      </c>
      <c r="BD14" s="486">
        <v>252877</v>
      </c>
      <c r="BE14" s="486">
        <v>294650</v>
      </c>
      <c r="BF14" s="486">
        <v>235606</v>
      </c>
      <c r="BG14" s="486">
        <v>233104</v>
      </c>
      <c r="BH14" s="486">
        <v>296047</v>
      </c>
      <c r="BI14" s="486">
        <v>303672</v>
      </c>
      <c r="BJ14" s="254">
        <v>239460</v>
      </c>
      <c r="BK14" s="254">
        <v>168978</v>
      </c>
      <c r="BL14" s="254">
        <v>162242</v>
      </c>
      <c r="BM14" s="470"/>
      <c r="BO14" s="395"/>
    </row>
    <row r="15" spans="1:72" ht="12.75" customHeight="1" x14ac:dyDescent="0.2">
      <c r="A15" s="161"/>
      <c r="B15" s="161" t="s">
        <v>60</v>
      </c>
      <c r="C15" s="172">
        <v>-40357</v>
      </c>
      <c r="D15" s="256">
        <v>-0.70486420399965066</v>
      </c>
      <c r="E15" s="130"/>
      <c r="F15" s="392">
        <v>16898</v>
      </c>
      <c r="G15" s="479">
        <v>20406</v>
      </c>
      <c r="H15" s="479">
        <v>31490</v>
      </c>
      <c r="I15" s="480">
        <v>65413</v>
      </c>
      <c r="J15" s="479">
        <v>57255</v>
      </c>
      <c r="K15" s="479">
        <v>27601</v>
      </c>
      <c r="L15" s="479">
        <v>66289</v>
      </c>
      <c r="M15" s="480">
        <v>87372</v>
      </c>
      <c r="N15" s="479">
        <v>78453</v>
      </c>
      <c r="O15" s="479">
        <v>70841</v>
      </c>
      <c r="P15" s="479">
        <v>40283</v>
      </c>
      <c r="Q15" s="480">
        <v>31833</v>
      </c>
      <c r="R15" s="479">
        <v>38541</v>
      </c>
      <c r="S15" s="479">
        <v>40609</v>
      </c>
      <c r="T15" s="479">
        <v>37961</v>
      </c>
      <c r="U15" s="480">
        <v>28661</v>
      </c>
      <c r="V15" s="479">
        <v>53553</v>
      </c>
      <c r="W15" s="479">
        <v>32015</v>
      </c>
      <c r="X15" s="479">
        <v>29799</v>
      </c>
      <c r="Y15" s="480">
        <v>59858</v>
      </c>
      <c r="Z15" s="479">
        <v>103646</v>
      </c>
      <c r="AA15" s="479">
        <v>116716</v>
      </c>
      <c r="AB15" s="479">
        <v>51236</v>
      </c>
      <c r="AC15" s="480">
        <v>55901</v>
      </c>
      <c r="AD15" s="479">
        <v>54191</v>
      </c>
      <c r="AE15" s="479">
        <v>82089</v>
      </c>
      <c r="AF15" s="479">
        <v>32366</v>
      </c>
      <c r="AG15" s="480">
        <v>46590</v>
      </c>
      <c r="AH15" s="479">
        <v>30146</v>
      </c>
      <c r="AI15" s="479">
        <v>8887</v>
      </c>
      <c r="AJ15" s="479">
        <v>27894</v>
      </c>
      <c r="AK15" s="480">
        <v>50989</v>
      </c>
      <c r="AL15" s="481">
        <v>49608</v>
      </c>
      <c r="AM15" s="481">
        <v>84910</v>
      </c>
      <c r="AN15" s="481">
        <v>73731</v>
      </c>
      <c r="AO15" s="482">
        <v>128625</v>
      </c>
      <c r="AP15" s="483">
        <v>99138</v>
      </c>
      <c r="AQ15" s="482">
        <v>78177</v>
      </c>
      <c r="AR15" s="482">
        <v>70118</v>
      </c>
      <c r="AS15" s="482">
        <v>102840</v>
      </c>
      <c r="AT15" s="478"/>
      <c r="AU15" s="484">
        <v>134207</v>
      </c>
      <c r="AV15" s="484">
        <v>238517</v>
      </c>
      <c r="AW15" s="485">
        <v>-104310</v>
      </c>
      <c r="AX15" s="256">
        <v>-0.43732731838820715</v>
      </c>
      <c r="AY15" s="438"/>
      <c r="AZ15" s="218">
        <v>134207</v>
      </c>
      <c r="BA15" s="218">
        <v>238517</v>
      </c>
      <c r="BB15" s="486">
        <v>221410</v>
      </c>
      <c r="BC15" s="486">
        <v>145772</v>
      </c>
      <c r="BD15" s="486">
        <v>175225</v>
      </c>
      <c r="BE15" s="486">
        <v>327499</v>
      </c>
      <c r="BF15" s="486">
        <v>215237</v>
      </c>
      <c r="BG15" s="486">
        <v>117916</v>
      </c>
      <c r="BH15" s="486">
        <v>295787</v>
      </c>
      <c r="BI15" s="486">
        <v>319240</v>
      </c>
      <c r="BJ15" s="254">
        <v>253124</v>
      </c>
      <c r="BK15" s="254">
        <v>214450</v>
      </c>
      <c r="BL15" s="254">
        <v>188001</v>
      </c>
      <c r="BM15" s="470"/>
    </row>
    <row r="16" spans="1:72" ht="12.75" customHeight="1" x14ac:dyDescent="0.2">
      <c r="A16" s="161"/>
      <c r="B16" s="161" t="s">
        <v>141</v>
      </c>
      <c r="C16" s="172">
        <v>14333</v>
      </c>
      <c r="D16" s="256">
        <v>0.35580766079984111</v>
      </c>
      <c r="E16" s="130"/>
      <c r="F16" s="392">
        <v>54616</v>
      </c>
      <c r="G16" s="479">
        <v>37809</v>
      </c>
      <c r="H16" s="479">
        <v>43912</v>
      </c>
      <c r="I16" s="480">
        <v>21665</v>
      </c>
      <c r="J16" s="479">
        <v>40283</v>
      </c>
      <c r="K16" s="479">
        <v>22618</v>
      </c>
      <c r="L16" s="479">
        <v>55741</v>
      </c>
      <c r="M16" s="480">
        <v>32694</v>
      </c>
      <c r="N16" s="479">
        <v>33585</v>
      </c>
      <c r="O16" s="479">
        <v>39758</v>
      </c>
      <c r="P16" s="479">
        <v>29894</v>
      </c>
      <c r="Q16" s="480">
        <v>35905</v>
      </c>
      <c r="R16" s="479">
        <v>56145</v>
      </c>
      <c r="S16" s="479">
        <v>69348</v>
      </c>
      <c r="T16" s="479">
        <v>28571</v>
      </c>
      <c r="U16" s="480">
        <v>25626</v>
      </c>
      <c r="V16" s="479">
        <v>24634</v>
      </c>
      <c r="W16" s="479">
        <v>38541</v>
      </c>
      <c r="X16" s="479">
        <v>21664</v>
      </c>
      <c r="Y16" s="480">
        <v>22531</v>
      </c>
      <c r="Z16" s="479">
        <v>25702</v>
      </c>
      <c r="AA16" s="479">
        <v>25276</v>
      </c>
      <c r="AB16" s="479">
        <v>13215</v>
      </c>
      <c r="AC16" s="480">
        <v>20721</v>
      </c>
      <c r="AD16" s="479">
        <v>8323</v>
      </c>
      <c r="AE16" s="479">
        <v>6328</v>
      </c>
      <c r="AF16" s="479">
        <v>15254</v>
      </c>
      <c r="AG16" s="480">
        <v>9296</v>
      </c>
      <c r="AH16" s="479">
        <v>8854</v>
      </c>
      <c r="AI16" s="479">
        <v>11311</v>
      </c>
      <c r="AJ16" s="479">
        <v>6130</v>
      </c>
      <c r="AK16" s="480">
        <v>25158</v>
      </c>
      <c r="AL16" s="481"/>
      <c r="AM16" s="481"/>
      <c r="AN16" s="481"/>
      <c r="AO16" s="482"/>
      <c r="AP16" s="483"/>
      <c r="AQ16" s="482"/>
      <c r="AR16" s="482"/>
      <c r="AS16" s="482"/>
      <c r="AT16" s="478"/>
      <c r="AU16" s="484">
        <v>158002</v>
      </c>
      <c r="AV16" s="484">
        <v>151336</v>
      </c>
      <c r="AW16" s="485">
        <v>6666</v>
      </c>
      <c r="AX16" s="256">
        <v>4.4047681979172172E-2</v>
      </c>
      <c r="AY16" s="438"/>
      <c r="AZ16" s="218">
        <v>158002</v>
      </c>
      <c r="BA16" s="218">
        <v>151336</v>
      </c>
      <c r="BB16" s="486">
        <v>139142</v>
      </c>
      <c r="BC16" s="486">
        <v>179690</v>
      </c>
      <c r="BD16" s="486">
        <v>107370</v>
      </c>
      <c r="BE16" s="486">
        <v>84914</v>
      </c>
      <c r="BF16" s="486">
        <v>39200</v>
      </c>
      <c r="BG16" s="486">
        <v>51453</v>
      </c>
      <c r="BH16" s="486">
        <v>41087</v>
      </c>
      <c r="BI16" s="486">
        <v>31033</v>
      </c>
      <c r="BJ16" s="254">
        <v>13082</v>
      </c>
      <c r="BK16" s="254"/>
      <c r="BL16" s="254"/>
      <c r="BM16" s="470"/>
    </row>
    <row r="17" spans="1:68" ht="12.75" customHeight="1" x14ac:dyDescent="0.2">
      <c r="A17" s="161"/>
      <c r="B17" s="161" t="s">
        <v>61</v>
      </c>
      <c r="C17" s="172">
        <v>2578</v>
      </c>
      <c r="D17" s="256">
        <v>0.11396489987180054</v>
      </c>
      <c r="E17" s="130"/>
      <c r="F17" s="392">
        <v>25199</v>
      </c>
      <c r="G17" s="479">
        <v>20202</v>
      </c>
      <c r="H17" s="479">
        <v>17592</v>
      </c>
      <c r="I17" s="480">
        <v>22566</v>
      </c>
      <c r="J17" s="479">
        <v>22621</v>
      </c>
      <c r="K17" s="479">
        <v>14612</v>
      </c>
      <c r="L17" s="479">
        <v>17708</v>
      </c>
      <c r="M17" s="480">
        <v>20276</v>
      </c>
      <c r="N17" s="479">
        <v>31027</v>
      </c>
      <c r="O17" s="479">
        <v>21863</v>
      </c>
      <c r="P17" s="479">
        <v>18883</v>
      </c>
      <c r="Q17" s="480">
        <v>19540</v>
      </c>
      <c r="R17" s="479">
        <v>22780</v>
      </c>
      <c r="S17" s="479">
        <v>18670</v>
      </c>
      <c r="T17" s="479">
        <v>17109</v>
      </c>
      <c r="U17" s="480">
        <v>7847</v>
      </c>
      <c r="V17" s="479">
        <v>6769</v>
      </c>
      <c r="W17" s="479">
        <v>3304</v>
      </c>
      <c r="X17" s="479">
        <v>-1379</v>
      </c>
      <c r="Y17" s="480">
        <v>1953</v>
      </c>
      <c r="Z17" s="479">
        <v>17431</v>
      </c>
      <c r="AA17" s="479">
        <v>10658</v>
      </c>
      <c r="AB17" s="479">
        <v>9597</v>
      </c>
      <c r="AC17" s="480">
        <v>5958</v>
      </c>
      <c r="AD17" s="479">
        <v>7278</v>
      </c>
      <c r="AE17" s="479">
        <v>15645</v>
      </c>
      <c r="AF17" s="479">
        <v>11589</v>
      </c>
      <c r="AG17" s="480">
        <v>11470</v>
      </c>
      <c r="AH17" s="479">
        <v>8540</v>
      </c>
      <c r="AI17" s="479">
        <v>3781</v>
      </c>
      <c r="AJ17" s="479">
        <v>87</v>
      </c>
      <c r="AK17" s="480">
        <v>5911</v>
      </c>
      <c r="AL17" s="481">
        <v>4168</v>
      </c>
      <c r="AM17" s="481">
        <v>387</v>
      </c>
      <c r="AN17" s="481">
        <v>-3925</v>
      </c>
      <c r="AO17" s="482">
        <v>6813</v>
      </c>
      <c r="AP17" s="483">
        <v>9429</v>
      </c>
      <c r="AQ17" s="482">
        <v>9035</v>
      </c>
      <c r="AR17" s="482">
        <v>5390</v>
      </c>
      <c r="AS17" s="482">
        <v>7784</v>
      </c>
      <c r="AT17" s="478"/>
      <c r="AU17" s="484">
        <v>85559</v>
      </c>
      <c r="AV17" s="484">
        <v>75217</v>
      </c>
      <c r="AW17" s="485">
        <v>10342</v>
      </c>
      <c r="AX17" s="256">
        <v>0.13749551298243748</v>
      </c>
      <c r="AY17" s="438"/>
      <c r="AZ17" s="218">
        <v>85559</v>
      </c>
      <c r="BA17" s="218">
        <v>75217</v>
      </c>
      <c r="BB17" s="486">
        <v>91313</v>
      </c>
      <c r="BC17" s="486">
        <v>66406</v>
      </c>
      <c r="BD17" s="486">
        <v>10647</v>
      </c>
      <c r="BE17" s="486">
        <v>43644</v>
      </c>
      <c r="BF17" s="486">
        <v>45982</v>
      </c>
      <c r="BG17" s="486">
        <v>18319</v>
      </c>
      <c r="BH17" s="486">
        <v>7443</v>
      </c>
      <c r="BI17" s="486">
        <v>31638</v>
      </c>
      <c r="BJ17" s="254">
        <v>27388</v>
      </c>
      <c r="BK17" s="254">
        <v>13584</v>
      </c>
      <c r="BL17" s="254">
        <v>27513</v>
      </c>
    </row>
    <row r="18" spans="1:68" ht="12.75" customHeight="1" x14ac:dyDescent="0.2">
      <c r="A18" s="161"/>
      <c r="B18" s="161" t="s">
        <v>62</v>
      </c>
      <c r="C18" s="172">
        <v>-1520</v>
      </c>
      <c r="D18" s="256">
        <v>-0.3063898407579117</v>
      </c>
      <c r="E18" s="130"/>
      <c r="F18" s="392">
        <v>3441</v>
      </c>
      <c r="G18" s="479">
        <v>3981</v>
      </c>
      <c r="H18" s="479">
        <v>4334</v>
      </c>
      <c r="I18" s="480">
        <v>5074</v>
      </c>
      <c r="J18" s="479">
        <v>4961</v>
      </c>
      <c r="K18" s="479">
        <v>5045</v>
      </c>
      <c r="L18" s="479">
        <v>5902</v>
      </c>
      <c r="M18" s="480">
        <v>6304</v>
      </c>
      <c r="N18" s="479">
        <v>5908</v>
      </c>
      <c r="O18" s="479">
        <v>5704</v>
      </c>
      <c r="P18" s="479">
        <v>6132</v>
      </c>
      <c r="Q18" s="480">
        <v>6805</v>
      </c>
      <c r="R18" s="479">
        <v>6758</v>
      </c>
      <c r="S18" s="479">
        <v>7291</v>
      </c>
      <c r="T18" s="479">
        <v>6758</v>
      </c>
      <c r="U18" s="480">
        <v>8392</v>
      </c>
      <c r="V18" s="479">
        <v>8205</v>
      </c>
      <c r="W18" s="479">
        <v>8147</v>
      </c>
      <c r="X18" s="479">
        <v>7590</v>
      </c>
      <c r="Y18" s="480">
        <v>7857</v>
      </c>
      <c r="Z18" s="479">
        <v>7707</v>
      </c>
      <c r="AA18" s="479">
        <v>7753</v>
      </c>
      <c r="AB18" s="479">
        <v>5436</v>
      </c>
      <c r="AC18" s="480">
        <v>3144</v>
      </c>
      <c r="AD18" s="479">
        <v>3269</v>
      </c>
      <c r="AE18" s="479">
        <v>3099</v>
      </c>
      <c r="AF18" s="479">
        <v>3121</v>
      </c>
      <c r="AG18" s="480">
        <v>3476</v>
      </c>
      <c r="AH18" s="479">
        <v>5116</v>
      </c>
      <c r="AI18" s="479">
        <v>9108</v>
      </c>
      <c r="AJ18" s="479">
        <v>11734</v>
      </c>
      <c r="AK18" s="480">
        <v>12329</v>
      </c>
      <c r="AL18" s="481">
        <v>14574</v>
      </c>
      <c r="AM18" s="481">
        <v>16011</v>
      </c>
      <c r="AN18" s="481">
        <v>16273</v>
      </c>
      <c r="AO18" s="482">
        <v>16310</v>
      </c>
      <c r="AP18" s="483">
        <v>15656</v>
      </c>
      <c r="AQ18" s="482">
        <v>14355</v>
      </c>
      <c r="AR18" s="482">
        <v>14259</v>
      </c>
      <c r="AS18" s="482">
        <v>13638</v>
      </c>
      <c r="AT18" s="478"/>
      <c r="AU18" s="484">
        <v>16830</v>
      </c>
      <c r="AV18" s="484">
        <v>22212</v>
      </c>
      <c r="AW18" s="485">
        <v>-5382</v>
      </c>
      <c r="AX18" s="487">
        <v>-0.24230145867098865</v>
      </c>
      <c r="AY18" s="438"/>
      <c r="AZ18" s="218">
        <v>16830</v>
      </c>
      <c r="BA18" s="218">
        <v>22212</v>
      </c>
      <c r="BB18" s="486">
        <v>24549</v>
      </c>
      <c r="BC18" s="486">
        <v>29199</v>
      </c>
      <c r="BD18" s="486">
        <v>31799</v>
      </c>
      <c r="BE18" s="486">
        <v>24040</v>
      </c>
      <c r="BF18" s="486">
        <v>12965</v>
      </c>
      <c r="BG18" s="486">
        <v>38287</v>
      </c>
      <c r="BH18" s="486">
        <v>63168</v>
      </c>
      <c r="BI18" s="486">
        <v>57908</v>
      </c>
      <c r="BJ18" s="254">
        <v>36915</v>
      </c>
      <c r="BK18" s="254">
        <v>26488</v>
      </c>
      <c r="BL18" s="254">
        <v>15853</v>
      </c>
    </row>
    <row r="19" spans="1:68" ht="12.75" customHeight="1" x14ac:dyDescent="0.2">
      <c r="A19" s="161"/>
      <c r="B19" s="161" t="s">
        <v>63</v>
      </c>
      <c r="C19" s="172">
        <v>-3633</v>
      </c>
      <c r="D19" s="256">
        <v>-0.56099444101297102</v>
      </c>
      <c r="E19" s="130"/>
      <c r="F19" s="392">
        <v>2843</v>
      </c>
      <c r="G19" s="479">
        <v>4425</v>
      </c>
      <c r="H19" s="479">
        <v>4092</v>
      </c>
      <c r="I19" s="480">
        <v>5030</v>
      </c>
      <c r="J19" s="479">
        <v>6476</v>
      </c>
      <c r="K19" s="479">
        <v>4472</v>
      </c>
      <c r="L19" s="479">
        <v>4391</v>
      </c>
      <c r="M19" s="480">
        <v>4084</v>
      </c>
      <c r="N19" s="479">
        <v>2576</v>
      </c>
      <c r="O19" s="479">
        <v>5212</v>
      </c>
      <c r="P19" s="479">
        <v>6282</v>
      </c>
      <c r="Q19" s="480">
        <v>3113</v>
      </c>
      <c r="R19" s="479">
        <v>6309</v>
      </c>
      <c r="S19" s="479">
        <v>4670</v>
      </c>
      <c r="T19" s="479">
        <v>8675</v>
      </c>
      <c r="U19" s="480">
        <v>3276</v>
      </c>
      <c r="V19" s="479">
        <v>10361</v>
      </c>
      <c r="W19" s="479">
        <v>8502</v>
      </c>
      <c r="X19" s="479">
        <v>1527</v>
      </c>
      <c r="Y19" s="480">
        <v>6556</v>
      </c>
      <c r="Z19" s="479">
        <v>11150</v>
      </c>
      <c r="AA19" s="479">
        <v>6998</v>
      </c>
      <c r="AB19" s="479">
        <v>6799</v>
      </c>
      <c r="AC19" s="480">
        <v>3937</v>
      </c>
      <c r="AD19" s="479">
        <v>7246</v>
      </c>
      <c r="AE19" s="479">
        <v>5340</v>
      </c>
      <c r="AF19" s="479">
        <v>4786</v>
      </c>
      <c r="AG19" s="480">
        <v>11175</v>
      </c>
      <c r="AH19" s="479">
        <v>5335</v>
      </c>
      <c r="AI19" s="479">
        <v>2628</v>
      </c>
      <c r="AJ19" s="479">
        <v>4354</v>
      </c>
      <c r="AK19" s="480">
        <v>6325</v>
      </c>
      <c r="AL19" s="481">
        <v>5511</v>
      </c>
      <c r="AM19" s="481">
        <v>7087</v>
      </c>
      <c r="AN19" s="481">
        <v>7062</v>
      </c>
      <c r="AO19" s="482">
        <v>8347</v>
      </c>
      <c r="AP19" s="483">
        <v>4538</v>
      </c>
      <c r="AQ19" s="482">
        <v>2366</v>
      </c>
      <c r="AR19" s="482">
        <v>2708</v>
      </c>
      <c r="AS19" s="482">
        <v>3811</v>
      </c>
      <c r="AT19" s="478"/>
      <c r="AU19" s="484">
        <v>16390</v>
      </c>
      <c r="AV19" s="484">
        <v>19423</v>
      </c>
      <c r="AW19" s="485">
        <v>-3033</v>
      </c>
      <c r="AX19" s="487">
        <v>-0.15615507388148073</v>
      </c>
      <c r="AY19" s="438"/>
      <c r="AZ19" s="218">
        <v>16390</v>
      </c>
      <c r="BA19" s="218">
        <v>19423</v>
      </c>
      <c r="BB19" s="486">
        <v>17183</v>
      </c>
      <c r="BC19" s="486">
        <v>22930</v>
      </c>
      <c r="BD19" s="486">
        <v>26946</v>
      </c>
      <c r="BE19" s="486">
        <v>28884</v>
      </c>
      <c r="BF19" s="486">
        <v>28547</v>
      </c>
      <c r="BG19" s="486">
        <v>18642</v>
      </c>
      <c r="BH19" s="486">
        <v>28007</v>
      </c>
      <c r="BI19" s="486">
        <v>13423</v>
      </c>
      <c r="BJ19" s="254">
        <v>13446</v>
      </c>
      <c r="BK19" s="254">
        <v>9278</v>
      </c>
      <c r="BL19" s="254">
        <v>8548</v>
      </c>
    </row>
    <row r="20" spans="1:68" ht="12.75" customHeight="1" x14ac:dyDescent="0.2">
      <c r="A20" s="163"/>
      <c r="B20" s="161"/>
      <c r="C20" s="434">
        <v>-31553</v>
      </c>
      <c r="D20" s="435">
        <v>-0.13573226077043857</v>
      </c>
      <c r="E20" s="130"/>
      <c r="F20" s="396">
        <v>200912</v>
      </c>
      <c r="G20" s="488">
        <v>181837</v>
      </c>
      <c r="H20" s="488">
        <v>190602</v>
      </c>
      <c r="I20" s="489">
        <v>214454</v>
      </c>
      <c r="J20" s="488">
        <v>232465</v>
      </c>
      <c r="K20" s="488">
        <v>166471</v>
      </c>
      <c r="L20" s="488">
        <v>236271</v>
      </c>
      <c r="M20" s="489">
        <v>245556</v>
      </c>
      <c r="N20" s="488">
        <v>253748</v>
      </c>
      <c r="O20" s="488">
        <v>230959</v>
      </c>
      <c r="P20" s="488">
        <v>183306</v>
      </c>
      <c r="Q20" s="490">
        <v>187231</v>
      </c>
      <c r="R20" s="488">
        <v>217971</v>
      </c>
      <c r="S20" s="488">
        <v>230003</v>
      </c>
      <c r="T20" s="488">
        <v>186599</v>
      </c>
      <c r="U20" s="490">
        <v>162549</v>
      </c>
      <c r="V20" s="488">
        <v>177692</v>
      </c>
      <c r="W20" s="488">
        <v>147889</v>
      </c>
      <c r="X20" s="488">
        <v>119500</v>
      </c>
      <c r="Y20" s="490">
        <v>159783</v>
      </c>
      <c r="Z20" s="488">
        <v>247595</v>
      </c>
      <c r="AA20" s="488">
        <v>254834</v>
      </c>
      <c r="AB20" s="488">
        <v>149285</v>
      </c>
      <c r="AC20" s="490">
        <v>151917</v>
      </c>
      <c r="AD20" s="488">
        <v>143133</v>
      </c>
      <c r="AE20" s="488">
        <v>173197</v>
      </c>
      <c r="AF20" s="488">
        <v>123744</v>
      </c>
      <c r="AG20" s="490">
        <v>137463</v>
      </c>
      <c r="AH20" s="488">
        <v>106996</v>
      </c>
      <c r="AI20" s="488">
        <v>87188</v>
      </c>
      <c r="AJ20" s="488">
        <v>110829</v>
      </c>
      <c r="AK20" s="490">
        <v>172708</v>
      </c>
      <c r="AL20" s="491">
        <v>143446</v>
      </c>
      <c r="AM20" s="491">
        <v>183354</v>
      </c>
      <c r="AN20" s="491">
        <v>158869</v>
      </c>
      <c r="AO20" s="492">
        <v>245870</v>
      </c>
      <c r="AP20" s="493">
        <v>216443</v>
      </c>
      <c r="AQ20" s="492">
        <v>178313</v>
      </c>
      <c r="AR20" s="492">
        <v>156031</v>
      </c>
      <c r="AS20" s="492">
        <v>206127</v>
      </c>
      <c r="AT20" s="478"/>
      <c r="AU20" s="488">
        <v>787805</v>
      </c>
      <c r="AV20" s="488">
        <v>880763</v>
      </c>
      <c r="AW20" s="491">
        <v>-92958</v>
      </c>
      <c r="AX20" s="494">
        <v>-0.10554258069423897</v>
      </c>
      <c r="AY20" s="438"/>
      <c r="AZ20" s="1483">
        <v>787805</v>
      </c>
      <c r="BA20" s="495">
        <v>880763</v>
      </c>
      <c r="BB20" s="495">
        <v>855244</v>
      </c>
      <c r="BC20" s="495">
        <v>797122</v>
      </c>
      <c r="BD20" s="495">
        <v>604864</v>
      </c>
      <c r="BE20" s="495">
        <v>803631</v>
      </c>
      <c r="BF20" s="495">
        <v>577537</v>
      </c>
      <c r="BG20" s="495">
        <v>477721</v>
      </c>
      <c r="BH20" s="495">
        <v>731539</v>
      </c>
      <c r="BI20" s="495">
        <v>756914</v>
      </c>
      <c r="BJ20" s="496">
        <v>583415</v>
      </c>
      <c r="BK20" s="496">
        <v>432778</v>
      </c>
      <c r="BL20" s="496">
        <v>402157</v>
      </c>
    </row>
    <row r="21" spans="1:68" ht="12.75" customHeight="1" x14ac:dyDescent="0.2">
      <c r="A21" s="162" t="s">
        <v>5</v>
      </c>
      <c r="B21" s="161"/>
      <c r="C21" s="172"/>
      <c r="D21" s="256"/>
      <c r="E21" s="130"/>
      <c r="F21" s="392"/>
      <c r="G21" s="479"/>
      <c r="H21" s="479"/>
      <c r="I21" s="480"/>
      <c r="J21" s="479"/>
      <c r="K21" s="479"/>
      <c r="L21" s="479"/>
      <c r="M21" s="480"/>
      <c r="N21" s="479"/>
      <c r="O21" s="479"/>
      <c r="P21" s="479"/>
      <c r="Q21" s="480"/>
      <c r="R21" s="479"/>
      <c r="S21" s="479"/>
      <c r="T21" s="479"/>
      <c r="U21" s="480"/>
      <c r="V21" s="167"/>
      <c r="W21" s="310"/>
      <c r="X21" s="479"/>
      <c r="Y21" s="480"/>
      <c r="Z21" s="167"/>
      <c r="AA21" s="310"/>
      <c r="AC21" s="480"/>
      <c r="AD21" s="167"/>
      <c r="AE21" s="479"/>
      <c r="AF21" s="479"/>
      <c r="AG21" s="480"/>
      <c r="AH21" s="167"/>
      <c r="AI21" s="479"/>
      <c r="AJ21" s="479"/>
      <c r="AK21" s="480"/>
      <c r="AL21" s="481"/>
      <c r="AM21" s="481"/>
      <c r="AN21" s="481"/>
      <c r="AO21" s="482"/>
      <c r="AP21" s="483"/>
      <c r="AQ21" s="482"/>
      <c r="AR21" s="482"/>
      <c r="AS21" s="482"/>
      <c r="AT21" s="478"/>
      <c r="AU21" s="454"/>
      <c r="AV21" s="454"/>
      <c r="AW21" s="485"/>
      <c r="AX21" s="487"/>
      <c r="AY21" s="438"/>
      <c r="AZ21" s="478"/>
      <c r="BA21" s="478"/>
      <c r="BB21" s="478"/>
      <c r="BC21" s="478"/>
      <c r="BD21" s="478"/>
      <c r="BE21" s="478"/>
      <c r="BF21" s="478"/>
      <c r="BG21" s="478"/>
      <c r="BH21" s="486"/>
      <c r="BI21" s="486"/>
      <c r="BJ21" s="254"/>
      <c r="BK21" s="254"/>
      <c r="BL21" s="254"/>
      <c r="BM21" s="470"/>
    </row>
    <row r="22" spans="1:68" ht="12.75" customHeight="1" x14ac:dyDescent="0.2">
      <c r="A22" s="162"/>
      <c r="B22" s="161" t="s">
        <v>215</v>
      </c>
      <c r="C22" s="172">
        <v>-13843</v>
      </c>
      <c r="D22" s="256">
        <v>-0.11895677580132337</v>
      </c>
      <c r="E22" s="130"/>
      <c r="F22" s="392">
        <v>102527</v>
      </c>
      <c r="G22" s="479">
        <v>97107</v>
      </c>
      <c r="H22" s="479">
        <v>85346</v>
      </c>
      <c r="I22" s="480">
        <v>97871</v>
      </c>
      <c r="J22" s="479">
        <v>116370</v>
      </c>
      <c r="K22" s="479">
        <v>77030</v>
      </c>
      <c r="L22" s="479">
        <v>109196</v>
      </c>
      <c r="M22" s="480">
        <v>112084</v>
      </c>
      <c r="N22" s="479">
        <v>114541</v>
      </c>
      <c r="O22" s="479">
        <v>104878</v>
      </c>
      <c r="P22" s="479">
        <v>79362</v>
      </c>
      <c r="Q22" s="480">
        <v>77026</v>
      </c>
      <c r="R22" s="479">
        <v>103619</v>
      </c>
      <c r="S22" s="479">
        <v>103806</v>
      </c>
      <c r="T22" s="479">
        <v>82742</v>
      </c>
      <c r="U22" s="480">
        <v>72663</v>
      </c>
      <c r="V22" s="451">
        <v>88463</v>
      </c>
      <c r="W22" s="451">
        <v>62981</v>
      </c>
      <c r="X22" s="451">
        <v>54138</v>
      </c>
      <c r="Y22" s="497">
        <v>77401</v>
      </c>
      <c r="Z22" s="451">
        <v>121923</v>
      </c>
      <c r="AA22" s="451">
        <v>122575</v>
      </c>
      <c r="AB22" s="498">
        <v>65815</v>
      </c>
      <c r="AC22" s="497"/>
      <c r="AD22" s="451"/>
      <c r="AE22" s="451"/>
      <c r="AF22" s="451"/>
      <c r="AG22" s="497"/>
      <c r="AH22" s="451"/>
      <c r="AI22" s="451"/>
      <c r="AJ22" s="451"/>
      <c r="AK22" s="497"/>
      <c r="AL22" s="499"/>
      <c r="AM22" s="499"/>
      <c r="AN22" s="499"/>
      <c r="AO22" s="500"/>
      <c r="AP22" s="501"/>
      <c r="AQ22" s="500"/>
      <c r="AR22" s="500"/>
      <c r="AS22" s="500"/>
      <c r="AT22" s="501"/>
      <c r="AU22" s="484">
        <v>382851</v>
      </c>
      <c r="AV22" s="484">
        <v>414680</v>
      </c>
      <c r="AW22" s="485">
        <v>-31829</v>
      </c>
      <c r="AX22" s="256">
        <v>-7.675557056043214E-2</v>
      </c>
      <c r="AY22" s="438"/>
      <c r="AZ22" s="218">
        <v>382851</v>
      </c>
      <c r="BA22" s="218">
        <v>414680</v>
      </c>
      <c r="BB22" s="486">
        <v>375807</v>
      </c>
      <c r="BC22" s="486">
        <v>362830</v>
      </c>
      <c r="BD22" s="486">
        <v>282983</v>
      </c>
      <c r="BE22" s="486">
        <v>380311</v>
      </c>
      <c r="BF22" s="486">
        <v>281291</v>
      </c>
      <c r="BG22" s="486">
        <v>214550</v>
      </c>
      <c r="BH22" s="486">
        <v>337942</v>
      </c>
      <c r="BI22" s="486"/>
      <c r="BJ22" s="254"/>
      <c r="BK22" s="254"/>
      <c r="BL22" s="254"/>
      <c r="BM22" s="470"/>
    </row>
    <row r="23" spans="1:68" ht="12.75" customHeight="1" x14ac:dyDescent="0.2">
      <c r="A23" s="162"/>
      <c r="B23" s="161" t="s">
        <v>216</v>
      </c>
      <c r="C23" s="436">
        <v>209</v>
      </c>
      <c r="D23" s="437">
        <v>2.0520373097692685E-2</v>
      </c>
      <c r="E23" s="130"/>
      <c r="F23" s="400">
        <v>10394</v>
      </c>
      <c r="G23" s="502">
        <v>8667</v>
      </c>
      <c r="H23" s="502">
        <v>7335</v>
      </c>
      <c r="I23" s="503">
        <v>8629</v>
      </c>
      <c r="J23" s="502">
        <v>10185</v>
      </c>
      <c r="K23" s="502">
        <v>10169</v>
      </c>
      <c r="L23" s="502">
        <v>10193</v>
      </c>
      <c r="M23" s="503">
        <v>10253</v>
      </c>
      <c r="N23" s="502">
        <v>10035</v>
      </c>
      <c r="O23" s="502">
        <v>9999</v>
      </c>
      <c r="P23" s="502">
        <v>8149</v>
      </c>
      <c r="Q23" s="503">
        <v>9299</v>
      </c>
      <c r="R23" s="502">
        <v>9678</v>
      </c>
      <c r="S23" s="502">
        <v>10331</v>
      </c>
      <c r="T23" s="502">
        <v>11772</v>
      </c>
      <c r="U23" s="503">
        <v>12113</v>
      </c>
      <c r="V23" s="504">
        <v>7178</v>
      </c>
      <c r="W23" s="504">
        <v>6834</v>
      </c>
      <c r="X23" s="504">
        <v>7700</v>
      </c>
      <c r="Y23" s="505">
        <v>213</v>
      </c>
      <c r="Z23" s="504">
        <v>-2540</v>
      </c>
      <c r="AA23" s="504">
        <v>4065</v>
      </c>
      <c r="AB23" s="506">
        <v>4723</v>
      </c>
      <c r="AC23" s="497"/>
      <c r="AD23" s="451"/>
      <c r="AE23" s="451"/>
      <c r="AF23" s="451"/>
      <c r="AG23" s="497"/>
      <c r="AH23" s="451"/>
      <c r="AI23" s="451"/>
      <c r="AJ23" s="451"/>
      <c r="AK23" s="497"/>
      <c r="AL23" s="499"/>
      <c r="AM23" s="499"/>
      <c r="AN23" s="499"/>
      <c r="AO23" s="500"/>
      <c r="AP23" s="501"/>
      <c r="AQ23" s="500"/>
      <c r="AR23" s="500"/>
      <c r="AS23" s="500"/>
      <c r="AT23" s="501"/>
      <c r="AU23" s="507">
        <v>35025</v>
      </c>
      <c r="AV23" s="507">
        <v>40800</v>
      </c>
      <c r="AW23" s="508">
        <v>-5775</v>
      </c>
      <c r="AX23" s="437">
        <v>-0.14154411764705882</v>
      </c>
      <c r="AY23" s="438"/>
      <c r="AZ23" s="1465">
        <v>35025</v>
      </c>
      <c r="BA23" s="509">
        <v>40800</v>
      </c>
      <c r="BB23" s="509">
        <v>37482</v>
      </c>
      <c r="BC23" s="509">
        <v>43894</v>
      </c>
      <c r="BD23" s="509">
        <v>21925</v>
      </c>
      <c r="BE23" s="509">
        <v>8735</v>
      </c>
      <c r="BF23" s="509">
        <v>17793</v>
      </c>
      <c r="BG23" s="509">
        <v>7456</v>
      </c>
      <c r="BH23" s="509">
        <v>9137</v>
      </c>
      <c r="BI23" s="486"/>
      <c r="BJ23" s="254"/>
      <c r="BK23" s="254"/>
      <c r="BL23" s="254"/>
      <c r="BM23" s="470"/>
    </row>
    <row r="24" spans="1:68" ht="12.75" customHeight="1" x14ac:dyDescent="0.2">
      <c r="A24" s="163"/>
      <c r="B24" s="438" t="s">
        <v>147</v>
      </c>
      <c r="C24" s="172">
        <v>-13634</v>
      </c>
      <c r="D24" s="256">
        <v>-0.10773181620639248</v>
      </c>
      <c r="E24" s="130"/>
      <c r="F24" s="392">
        <v>112921</v>
      </c>
      <c r="G24" s="479">
        <v>105774</v>
      </c>
      <c r="H24" s="479">
        <v>92681</v>
      </c>
      <c r="I24" s="510">
        <v>106500</v>
      </c>
      <c r="J24" s="479">
        <v>126555</v>
      </c>
      <c r="K24" s="479">
        <v>87199</v>
      </c>
      <c r="L24" s="479">
        <v>119389</v>
      </c>
      <c r="M24" s="510">
        <v>122337</v>
      </c>
      <c r="N24" s="479">
        <v>124576</v>
      </c>
      <c r="O24" s="479">
        <v>114877</v>
      </c>
      <c r="P24" s="479">
        <v>87511</v>
      </c>
      <c r="Q24" s="480">
        <v>86325</v>
      </c>
      <c r="R24" s="479">
        <v>113297</v>
      </c>
      <c r="S24" s="479">
        <v>114137</v>
      </c>
      <c r="T24" s="479">
        <v>94514</v>
      </c>
      <c r="U24" s="480">
        <v>84776</v>
      </c>
      <c r="V24" s="479">
        <v>95641</v>
      </c>
      <c r="W24" s="479">
        <v>69815</v>
      </c>
      <c r="X24" s="479">
        <v>61838</v>
      </c>
      <c r="Y24" s="480">
        <v>77614</v>
      </c>
      <c r="Z24" s="479">
        <v>119383</v>
      </c>
      <c r="AA24" s="479">
        <v>126640</v>
      </c>
      <c r="AB24" s="479">
        <v>70538</v>
      </c>
      <c r="AC24" s="480">
        <v>72485</v>
      </c>
      <c r="AD24" s="479">
        <v>72783</v>
      </c>
      <c r="AE24" s="479">
        <v>93872</v>
      </c>
      <c r="AF24" s="479">
        <v>63966</v>
      </c>
      <c r="AG24" s="480">
        <v>68463</v>
      </c>
      <c r="AH24" s="479">
        <v>45003</v>
      </c>
      <c r="AI24" s="479">
        <v>43299</v>
      </c>
      <c r="AJ24" s="479">
        <v>50977</v>
      </c>
      <c r="AK24" s="480">
        <v>82727</v>
      </c>
      <c r="AL24" s="481">
        <v>63479</v>
      </c>
      <c r="AM24" s="481">
        <v>90778</v>
      </c>
      <c r="AN24" s="481">
        <v>71416</v>
      </c>
      <c r="AO24" s="482">
        <v>121406</v>
      </c>
      <c r="AP24" s="483">
        <v>113502</v>
      </c>
      <c r="AQ24" s="482">
        <v>89466</v>
      </c>
      <c r="AR24" s="482">
        <v>74974</v>
      </c>
      <c r="AS24" s="482">
        <v>104955</v>
      </c>
      <c r="AT24" s="478"/>
      <c r="AU24" s="484">
        <v>417876</v>
      </c>
      <c r="AV24" s="484">
        <v>455480</v>
      </c>
      <c r="AW24" s="485">
        <v>-37604</v>
      </c>
      <c r="AX24" s="256">
        <v>-8.2559058575568625E-2</v>
      </c>
      <c r="AY24" s="438"/>
      <c r="AZ24" s="218">
        <v>417876</v>
      </c>
      <c r="BA24" s="486">
        <v>455480</v>
      </c>
      <c r="BB24" s="486">
        <v>413289</v>
      </c>
      <c r="BC24" s="486">
        <v>406724</v>
      </c>
      <c r="BD24" s="486">
        <v>304908</v>
      </c>
      <c r="BE24" s="486">
        <v>389046</v>
      </c>
      <c r="BF24" s="486">
        <v>299084</v>
      </c>
      <c r="BG24" s="486">
        <v>222006</v>
      </c>
      <c r="BH24" s="486">
        <v>347079</v>
      </c>
      <c r="BI24" s="486">
        <v>382897</v>
      </c>
      <c r="BJ24" s="254">
        <v>299188</v>
      </c>
      <c r="BK24" s="254">
        <v>220454</v>
      </c>
      <c r="BL24" s="254">
        <v>218802</v>
      </c>
      <c r="BM24" s="470"/>
      <c r="BO24" s="403"/>
    </row>
    <row r="25" spans="1:68" ht="12.75" customHeight="1" x14ac:dyDescent="0.2">
      <c r="A25" s="163"/>
      <c r="B25" s="161" t="s">
        <v>64</v>
      </c>
      <c r="C25" s="172">
        <v>1859</v>
      </c>
      <c r="D25" s="256">
        <v>8.2479258174719378E-2</v>
      </c>
      <c r="E25" s="130"/>
      <c r="F25" s="392">
        <v>24398</v>
      </c>
      <c r="G25" s="479">
        <v>23509</v>
      </c>
      <c r="H25" s="479">
        <v>22510</v>
      </c>
      <c r="I25" s="480">
        <v>22564</v>
      </c>
      <c r="J25" s="479">
        <v>22539</v>
      </c>
      <c r="K25" s="479">
        <v>20430</v>
      </c>
      <c r="L25" s="479">
        <v>20268</v>
      </c>
      <c r="M25" s="480">
        <v>22533</v>
      </c>
      <c r="N25" s="479">
        <v>25169</v>
      </c>
      <c r="O25" s="479">
        <v>21350</v>
      </c>
      <c r="P25" s="479">
        <v>21506</v>
      </c>
      <c r="Q25" s="480">
        <v>23110</v>
      </c>
      <c r="R25" s="479">
        <v>22825</v>
      </c>
      <c r="S25" s="479">
        <v>21082</v>
      </c>
      <c r="T25" s="479">
        <v>21417</v>
      </c>
      <c r="U25" s="480">
        <v>23198</v>
      </c>
      <c r="V25" s="479">
        <v>17635</v>
      </c>
      <c r="W25" s="479">
        <v>15009</v>
      </c>
      <c r="X25" s="479">
        <v>14163</v>
      </c>
      <c r="Y25" s="480">
        <v>17117</v>
      </c>
      <c r="Z25" s="479">
        <v>17543</v>
      </c>
      <c r="AA25" s="479">
        <v>14739</v>
      </c>
      <c r="AB25" s="479">
        <v>16322</v>
      </c>
      <c r="AC25" s="480">
        <v>15816</v>
      </c>
      <c r="AD25" s="479">
        <v>16685</v>
      </c>
      <c r="AE25" s="479">
        <v>14945</v>
      </c>
      <c r="AF25" s="479">
        <v>13983</v>
      </c>
      <c r="AG25" s="480">
        <v>13802</v>
      </c>
      <c r="AH25" s="479">
        <v>14316</v>
      </c>
      <c r="AI25" s="479">
        <v>12817</v>
      </c>
      <c r="AJ25" s="479">
        <v>14195</v>
      </c>
      <c r="AK25" s="480">
        <v>15443</v>
      </c>
      <c r="AL25" s="481">
        <v>14718</v>
      </c>
      <c r="AM25" s="481">
        <v>12658</v>
      </c>
      <c r="AN25" s="481">
        <v>12649</v>
      </c>
      <c r="AO25" s="482">
        <v>14269</v>
      </c>
      <c r="AP25" s="483">
        <v>12862</v>
      </c>
      <c r="AQ25" s="482">
        <v>11610</v>
      </c>
      <c r="AR25" s="482">
        <v>10643</v>
      </c>
      <c r="AS25" s="482">
        <v>12493</v>
      </c>
      <c r="AT25" s="478"/>
      <c r="AU25" s="484">
        <v>92981</v>
      </c>
      <c r="AV25" s="484">
        <v>85770</v>
      </c>
      <c r="AW25" s="485">
        <v>7211</v>
      </c>
      <c r="AX25" s="256">
        <v>8.4073685437798765E-2</v>
      </c>
      <c r="AY25" s="438"/>
      <c r="AZ25" s="218">
        <v>92981</v>
      </c>
      <c r="BA25" s="218">
        <v>85770</v>
      </c>
      <c r="BB25" s="486">
        <v>91135</v>
      </c>
      <c r="BC25" s="486">
        <v>88522</v>
      </c>
      <c r="BD25" s="486">
        <v>63924</v>
      </c>
      <c r="BE25" s="486">
        <v>64420</v>
      </c>
      <c r="BF25" s="486">
        <v>59415</v>
      </c>
      <c r="BG25" s="486">
        <v>56771</v>
      </c>
      <c r="BH25" s="486">
        <v>54294</v>
      </c>
      <c r="BI25" s="486">
        <v>47608</v>
      </c>
      <c r="BJ25" s="254">
        <v>42019</v>
      </c>
      <c r="BK25" s="254">
        <v>45715</v>
      </c>
      <c r="BL25" s="254">
        <v>37193</v>
      </c>
      <c r="BM25" s="470"/>
      <c r="BO25" s="403"/>
    </row>
    <row r="26" spans="1:68" s="101" customFormat="1" x14ac:dyDescent="0.2">
      <c r="A26" s="163"/>
      <c r="B26" s="161" t="s">
        <v>88</v>
      </c>
      <c r="C26" s="172">
        <v>528</v>
      </c>
      <c r="D26" s="256">
        <v>3.9370665871299677E-2</v>
      </c>
      <c r="E26" s="130"/>
      <c r="F26" s="392">
        <v>13939</v>
      </c>
      <c r="G26" s="479">
        <v>15142</v>
      </c>
      <c r="H26" s="479">
        <v>14107</v>
      </c>
      <c r="I26" s="480">
        <v>13810</v>
      </c>
      <c r="J26" s="479">
        <v>13411</v>
      </c>
      <c r="K26" s="479">
        <v>13975</v>
      </c>
      <c r="L26" s="479">
        <v>12775</v>
      </c>
      <c r="M26" s="480">
        <v>12634</v>
      </c>
      <c r="N26" s="479">
        <v>14199</v>
      </c>
      <c r="O26" s="479">
        <v>11370</v>
      </c>
      <c r="P26" s="479">
        <v>10336</v>
      </c>
      <c r="Q26" s="480">
        <v>11967</v>
      </c>
      <c r="R26" s="479">
        <v>10697</v>
      </c>
      <c r="S26" s="479">
        <v>10419</v>
      </c>
      <c r="T26" s="479">
        <v>10189</v>
      </c>
      <c r="U26" s="480">
        <v>12587</v>
      </c>
      <c r="V26" s="479">
        <v>6190</v>
      </c>
      <c r="W26" s="479">
        <v>7416</v>
      </c>
      <c r="X26" s="479">
        <v>7742</v>
      </c>
      <c r="Y26" s="480">
        <v>8965</v>
      </c>
      <c r="Z26" s="479">
        <v>8624</v>
      </c>
      <c r="AA26" s="479">
        <v>7937</v>
      </c>
      <c r="AB26" s="479">
        <v>7241</v>
      </c>
      <c r="AC26" s="480">
        <v>7705</v>
      </c>
      <c r="AD26" s="479">
        <v>7418</v>
      </c>
      <c r="AE26" s="479">
        <v>7140</v>
      </c>
      <c r="AF26" s="479">
        <v>7002</v>
      </c>
      <c r="AG26" s="480">
        <v>7324</v>
      </c>
      <c r="AH26" s="479">
        <v>6565</v>
      </c>
      <c r="AI26" s="479">
        <v>6708</v>
      </c>
      <c r="AJ26" s="479">
        <v>6717</v>
      </c>
      <c r="AK26" s="480">
        <v>6321</v>
      </c>
      <c r="AL26" s="511">
        <v>5829</v>
      </c>
      <c r="AM26" s="511">
        <v>7054</v>
      </c>
      <c r="AN26" s="511">
        <v>7249</v>
      </c>
      <c r="AO26" s="512">
        <v>6958</v>
      </c>
      <c r="AP26" s="513">
        <v>6718</v>
      </c>
      <c r="AQ26" s="512">
        <v>6056</v>
      </c>
      <c r="AR26" s="512">
        <v>6119</v>
      </c>
      <c r="AS26" s="512">
        <v>8559</v>
      </c>
      <c r="AT26" s="255"/>
      <c r="AU26" s="484">
        <v>56998</v>
      </c>
      <c r="AV26" s="484">
        <v>52795</v>
      </c>
      <c r="AW26" s="226">
        <v>4203</v>
      </c>
      <c r="AX26" s="256">
        <v>7.9609811535183261E-2</v>
      </c>
      <c r="AY26" s="447"/>
      <c r="AZ26" s="218">
        <v>56998</v>
      </c>
      <c r="BA26" s="218">
        <v>52795</v>
      </c>
      <c r="BB26" s="486">
        <v>47872</v>
      </c>
      <c r="BC26" s="486">
        <v>43892</v>
      </c>
      <c r="BD26" s="486">
        <v>30313</v>
      </c>
      <c r="BE26" s="486">
        <v>31507</v>
      </c>
      <c r="BF26" s="486">
        <v>28884</v>
      </c>
      <c r="BG26" s="486">
        <v>26311</v>
      </c>
      <c r="BH26" s="486">
        <v>27090</v>
      </c>
      <c r="BI26" s="486">
        <v>27452</v>
      </c>
      <c r="BJ26" s="254">
        <v>20615</v>
      </c>
      <c r="BK26" s="254">
        <v>16863</v>
      </c>
      <c r="BL26" s="254">
        <v>17310</v>
      </c>
      <c r="BM26" s="164"/>
      <c r="BO26" s="406"/>
    </row>
    <row r="27" spans="1:68" s="101" customFormat="1" x14ac:dyDescent="0.2">
      <c r="A27" s="163"/>
      <c r="B27" s="161" t="s">
        <v>66</v>
      </c>
      <c r="C27" s="172">
        <v>425</v>
      </c>
      <c r="D27" s="256">
        <v>4.013599017848711E-2</v>
      </c>
      <c r="E27" s="407"/>
      <c r="F27" s="392">
        <v>11014</v>
      </c>
      <c r="G27" s="479">
        <v>9912</v>
      </c>
      <c r="H27" s="479">
        <v>10051</v>
      </c>
      <c r="I27" s="480">
        <v>9886</v>
      </c>
      <c r="J27" s="479">
        <v>10589</v>
      </c>
      <c r="K27" s="479">
        <v>9579</v>
      </c>
      <c r="L27" s="479">
        <v>10080</v>
      </c>
      <c r="M27" s="480">
        <v>10033</v>
      </c>
      <c r="N27" s="479">
        <v>9211</v>
      </c>
      <c r="O27" s="479">
        <v>10092</v>
      </c>
      <c r="P27" s="479">
        <v>9823</v>
      </c>
      <c r="Q27" s="480">
        <v>9335</v>
      </c>
      <c r="R27" s="479">
        <v>9924</v>
      </c>
      <c r="S27" s="479">
        <v>9504</v>
      </c>
      <c r="T27" s="479">
        <v>10842</v>
      </c>
      <c r="U27" s="480">
        <v>10854</v>
      </c>
      <c r="V27" s="479">
        <v>7354</v>
      </c>
      <c r="W27" s="479">
        <v>6633</v>
      </c>
      <c r="X27" s="479">
        <v>6727</v>
      </c>
      <c r="Y27" s="480">
        <v>6832</v>
      </c>
      <c r="Z27" s="479">
        <v>7403</v>
      </c>
      <c r="AA27" s="479">
        <v>7077</v>
      </c>
      <c r="AB27" s="479">
        <v>6640</v>
      </c>
      <c r="AC27" s="480">
        <v>6038</v>
      </c>
      <c r="AD27" s="479">
        <v>6188</v>
      </c>
      <c r="AE27" s="479">
        <v>6228</v>
      </c>
      <c r="AF27" s="479">
        <v>6104</v>
      </c>
      <c r="AG27" s="480">
        <v>5882</v>
      </c>
      <c r="AH27" s="479">
        <v>6404</v>
      </c>
      <c r="AI27" s="479">
        <v>6549</v>
      </c>
      <c r="AJ27" s="479">
        <v>5957</v>
      </c>
      <c r="AK27" s="480">
        <v>5785</v>
      </c>
      <c r="AL27" s="511">
        <v>5970</v>
      </c>
      <c r="AM27" s="511">
        <v>5781</v>
      </c>
      <c r="AN27" s="511">
        <v>5735</v>
      </c>
      <c r="AO27" s="512">
        <v>5259</v>
      </c>
      <c r="AP27" s="513">
        <v>7612</v>
      </c>
      <c r="AQ27" s="512">
        <v>5810</v>
      </c>
      <c r="AR27" s="512">
        <v>5814</v>
      </c>
      <c r="AS27" s="512">
        <v>5937</v>
      </c>
      <c r="AT27" s="255"/>
      <c r="AU27" s="484">
        <v>40863</v>
      </c>
      <c r="AV27" s="484">
        <v>40281</v>
      </c>
      <c r="AW27" s="226">
        <v>582</v>
      </c>
      <c r="AX27" s="256">
        <v>1.4448499292470395E-2</v>
      </c>
      <c r="AY27" s="447"/>
      <c r="AZ27" s="218">
        <v>40863</v>
      </c>
      <c r="BA27" s="218">
        <v>40281</v>
      </c>
      <c r="BB27" s="486">
        <v>38461</v>
      </c>
      <c r="BC27" s="486">
        <v>41124</v>
      </c>
      <c r="BD27" s="486">
        <v>27546</v>
      </c>
      <c r="BE27" s="486">
        <v>27158</v>
      </c>
      <c r="BF27" s="486">
        <v>24402</v>
      </c>
      <c r="BG27" s="486">
        <v>24695</v>
      </c>
      <c r="BH27" s="486">
        <v>22745</v>
      </c>
      <c r="BI27" s="486">
        <v>25173</v>
      </c>
      <c r="BJ27" s="254">
        <v>15843</v>
      </c>
      <c r="BK27" s="254">
        <v>11849</v>
      </c>
      <c r="BL27" s="254">
        <v>13017</v>
      </c>
      <c r="BM27" s="164"/>
      <c r="BO27" s="406"/>
    </row>
    <row r="28" spans="1:68" s="101" customFormat="1" x14ac:dyDescent="0.2">
      <c r="A28" s="163"/>
      <c r="B28" s="439" t="s">
        <v>67</v>
      </c>
      <c r="C28" s="172">
        <v>-472</v>
      </c>
      <c r="D28" s="256">
        <v>-3.2908038764554136E-2</v>
      </c>
      <c r="E28" s="130"/>
      <c r="F28" s="392">
        <v>13871</v>
      </c>
      <c r="G28" s="479">
        <v>14234</v>
      </c>
      <c r="H28" s="479">
        <v>14267</v>
      </c>
      <c r="I28" s="480">
        <v>13603</v>
      </c>
      <c r="J28" s="479">
        <v>14343</v>
      </c>
      <c r="K28" s="479">
        <v>12997</v>
      </c>
      <c r="L28" s="479">
        <v>12901</v>
      </c>
      <c r="M28" s="480">
        <v>11517</v>
      </c>
      <c r="N28" s="479">
        <v>11790</v>
      </c>
      <c r="O28" s="479">
        <v>12345</v>
      </c>
      <c r="P28" s="479">
        <v>11406</v>
      </c>
      <c r="Q28" s="480">
        <v>10524</v>
      </c>
      <c r="R28" s="479">
        <v>11390</v>
      </c>
      <c r="S28" s="479">
        <v>12140</v>
      </c>
      <c r="T28" s="479">
        <v>11280</v>
      </c>
      <c r="U28" s="480">
        <v>14305</v>
      </c>
      <c r="V28" s="479">
        <v>8458</v>
      </c>
      <c r="W28" s="479">
        <v>6744</v>
      </c>
      <c r="X28" s="479">
        <v>6752</v>
      </c>
      <c r="Y28" s="480">
        <v>6389</v>
      </c>
      <c r="Z28" s="479">
        <v>6307</v>
      </c>
      <c r="AA28" s="479">
        <v>6111</v>
      </c>
      <c r="AB28" s="479">
        <v>6779</v>
      </c>
      <c r="AC28" s="480">
        <v>6269</v>
      </c>
      <c r="AD28" s="479">
        <v>5296</v>
      </c>
      <c r="AE28" s="479">
        <v>5838</v>
      </c>
      <c r="AF28" s="479">
        <v>5245</v>
      </c>
      <c r="AG28" s="480">
        <v>5489</v>
      </c>
      <c r="AH28" s="479">
        <v>6249</v>
      </c>
      <c r="AI28" s="479">
        <v>6277</v>
      </c>
      <c r="AJ28" s="479">
        <v>6539</v>
      </c>
      <c r="AK28" s="480">
        <v>6163</v>
      </c>
      <c r="AL28" s="511">
        <v>6065</v>
      </c>
      <c r="AM28" s="511">
        <v>5611</v>
      </c>
      <c r="AN28" s="511">
        <v>5813</v>
      </c>
      <c r="AO28" s="512">
        <v>5739</v>
      </c>
      <c r="AP28" s="513">
        <v>5670</v>
      </c>
      <c r="AQ28" s="512">
        <v>5352</v>
      </c>
      <c r="AR28" s="512">
        <v>5387</v>
      </c>
      <c r="AS28" s="512">
        <v>5063</v>
      </c>
      <c r="AT28" s="255"/>
      <c r="AU28" s="514">
        <v>55975</v>
      </c>
      <c r="AV28" s="484">
        <v>51758</v>
      </c>
      <c r="AW28" s="226">
        <v>4217</v>
      </c>
      <c r="AX28" s="256">
        <v>8.1475327485606083E-2</v>
      </c>
      <c r="AY28" s="447"/>
      <c r="AZ28" s="218">
        <v>55975</v>
      </c>
      <c r="BA28" s="218">
        <v>51758</v>
      </c>
      <c r="BB28" s="486">
        <v>46065</v>
      </c>
      <c r="BC28" s="486">
        <v>49115</v>
      </c>
      <c r="BD28" s="486">
        <v>28343</v>
      </c>
      <c r="BE28" s="486">
        <v>25466</v>
      </c>
      <c r="BF28" s="486">
        <v>21868</v>
      </c>
      <c r="BG28" s="486">
        <v>25228</v>
      </c>
      <c r="BH28" s="486">
        <v>23228</v>
      </c>
      <c r="BI28" s="486">
        <v>21472</v>
      </c>
      <c r="BJ28" s="254">
        <v>16598</v>
      </c>
      <c r="BK28" s="254">
        <v>14037</v>
      </c>
      <c r="BL28" s="254">
        <v>12290</v>
      </c>
      <c r="BM28" s="164"/>
      <c r="BO28" s="406"/>
    </row>
    <row r="29" spans="1:68" s="101" customFormat="1" x14ac:dyDescent="0.2">
      <c r="A29" s="163"/>
      <c r="B29" s="161" t="s">
        <v>62</v>
      </c>
      <c r="C29" s="172">
        <v>-693</v>
      </c>
      <c r="D29" s="256">
        <v>-0.23888314374353672</v>
      </c>
      <c r="E29" s="130"/>
      <c r="F29" s="392">
        <v>2208</v>
      </c>
      <c r="G29" s="479">
        <v>2431</v>
      </c>
      <c r="H29" s="479">
        <v>2292</v>
      </c>
      <c r="I29" s="480">
        <v>3291</v>
      </c>
      <c r="J29" s="479">
        <v>2901</v>
      </c>
      <c r="K29" s="479">
        <v>3291</v>
      </c>
      <c r="L29" s="479">
        <v>2977</v>
      </c>
      <c r="M29" s="480">
        <v>4255</v>
      </c>
      <c r="N29" s="479">
        <v>3778</v>
      </c>
      <c r="O29" s="479">
        <v>3875</v>
      </c>
      <c r="P29" s="479">
        <v>4063</v>
      </c>
      <c r="Q29" s="480">
        <v>4643</v>
      </c>
      <c r="R29" s="479">
        <v>3479</v>
      </c>
      <c r="S29" s="479">
        <v>3981</v>
      </c>
      <c r="T29" s="479">
        <v>3291</v>
      </c>
      <c r="U29" s="480">
        <v>4551</v>
      </c>
      <c r="V29" s="479">
        <v>3080</v>
      </c>
      <c r="W29" s="479">
        <v>2361</v>
      </c>
      <c r="X29" s="479">
        <v>1967</v>
      </c>
      <c r="Y29" s="480">
        <v>2408</v>
      </c>
      <c r="Z29" s="479">
        <v>2485</v>
      </c>
      <c r="AA29" s="479">
        <v>3037</v>
      </c>
      <c r="AB29" s="479">
        <v>1673</v>
      </c>
      <c r="AC29" s="480">
        <v>616</v>
      </c>
      <c r="AD29" s="479">
        <v>613</v>
      </c>
      <c r="AE29" s="479">
        <v>631</v>
      </c>
      <c r="AF29" s="479">
        <v>492</v>
      </c>
      <c r="AG29" s="480">
        <v>845</v>
      </c>
      <c r="AH29" s="479">
        <v>1339</v>
      </c>
      <c r="AI29" s="479">
        <v>2568</v>
      </c>
      <c r="AJ29" s="479">
        <v>3354</v>
      </c>
      <c r="AK29" s="480">
        <v>3959</v>
      </c>
      <c r="AL29" s="511">
        <v>5372</v>
      </c>
      <c r="AM29" s="511">
        <v>6574</v>
      </c>
      <c r="AN29" s="511">
        <v>6413</v>
      </c>
      <c r="AO29" s="512">
        <v>6168</v>
      </c>
      <c r="AP29" s="513">
        <v>5228</v>
      </c>
      <c r="AQ29" s="512">
        <v>4926</v>
      </c>
      <c r="AR29" s="512">
        <v>5402</v>
      </c>
      <c r="AS29" s="512">
        <v>4982</v>
      </c>
      <c r="AT29" s="255"/>
      <c r="AU29" s="514">
        <v>10222</v>
      </c>
      <c r="AV29" s="484">
        <v>13424</v>
      </c>
      <c r="AW29" s="226">
        <v>-3202</v>
      </c>
      <c r="AX29" s="256">
        <v>-0.2385280095351609</v>
      </c>
      <c r="AY29" s="447"/>
      <c r="AZ29" s="218">
        <v>10222</v>
      </c>
      <c r="BA29" s="218">
        <v>13424</v>
      </c>
      <c r="BB29" s="486">
        <v>16359</v>
      </c>
      <c r="BC29" s="486">
        <v>15302</v>
      </c>
      <c r="BD29" s="486">
        <v>9816</v>
      </c>
      <c r="BE29" s="486">
        <v>7811</v>
      </c>
      <c r="BF29" s="486">
        <v>2581</v>
      </c>
      <c r="BG29" s="486">
        <v>11220</v>
      </c>
      <c r="BH29" s="486">
        <v>24527</v>
      </c>
      <c r="BI29" s="486">
        <v>20538</v>
      </c>
      <c r="BJ29" s="254">
        <v>10914</v>
      </c>
      <c r="BK29" s="254">
        <v>7824</v>
      </c>
      <c r="BL29" s="254">
        <v>3994</v>
      </c>
      <c r="BM29" s="164"/>
      <c r="BO29" s="406"/>
    </row>
    <row r="30" spans="1:68" s="101" customFormat="1" x14ac:dyDescent="0.2">
      <c r="A30" s="163"/>
      <c r="B30" s="161" t="s">
        <v>68</v>
      </c>
      <c r="C30" s="172">
        <v>-3789</v>
      </c>
      <c r="D30" s="256">
        <v>-0.17171991842284159</v>
      </c>
      <c r="E30" s="130"/>
      <c r="F30" s="392">
        <v>18276</v>
      </c>
      <c r="G30" s="479">
        <v>23766</v>
      </c>
      <c r="H30" s="479">
        <v>22794</v>
      </c>
      <c r="I30" s="480">
        <v>22168</v>
      </c>
      <c r="J30" s="479">
        <v>22065</v>
      </c>
      <c r="K30" s="479">
        <v>26718</v>
      </c>
      <c r="L30" s="479">
        <v>21836</v>
      </c>
      <c r="M30" s="480">
        <v>24069</v>
      </c>
      <c r="N30" s="479">
        <v>20494</v>
      </c>
      <c r="O30" s="479">
        <v>22077</v>
      </c>
      <c r="P30" s="479">
        <v>20440</v>
      </c>
      <c r="Q30" s="480">
        <v>20823</v>
      </c>
      <c r="R30" s="479">
        <v>20722</v>
      </c>
      <c r="S30" s="479">
        <v>23809</v>
      </c>
      <c r="T30" s="479">
        <v>20957</v>
      </c>
      <c r="U30" s="480">
        <v>24016</v>
      </c>
      <c r="V30" s="479">
        <v>20795</v>
      </c>
      <c r="W30" s="479">
        <v>16191</v>
      </c>
      <c r="X30" s="479">
        <v>16263</v>
      </c>
      <c r="Y30" s="480">
        <v>16274</v>
      </c>
      <c r="Z30" s="479">
        <v>19052</v>
      </c>
      <c r="AA30" s="479">
        <v>17049</v>
      </c>
      <c r="AB30" s="479">
        <v>15990</v>
      </c>
      <c r="AC30" s="480">
        <v>15791</v>
      </c>
      <c r="AD30" s="479">
        <v>14958</v>
      </c>
      <c r="AE30" s="479">
        <v>13609</v>
      </c>
      <c r="AF30" s="479">
        <v>11698</v>
      </c>
      <c r="AG30" s="480">
        <v>11888</v>
      </c>
      <c r="AH30" s="479">
        <v>10974</v>
      </c>
      <c r="AI30" s="479">
        <v>19827</v>
      </c>
      <c r="AJ30" s="479">
        <v>19611</v>
      </c>
      <c r="AK30" s="480">
        <v>19277</v>
      </c>
      <c r="AL30" s="511">
        <v>18047</v>
      </c>
      <c r="AM30" s="511">
        <v>17390</v>
      </c>
      <c r="AN30" s="511">
        <v>15755</v>
      </c>
      <c r="AO30" s="512">
        <v>18271</v>
      </c>
      <c r="AP30" s="513">
        <v>16375</v>
      </c>
      <c r="AQ30" s="512">
        <v>14413</v>
      </c>
      <c r="AR30" s="512">
        <v>14287</v>
      </c>
      <c r="AS30" s="512">
        <v>19107</v>
      </c>
      <c r="AT30" s="255"/>
      <c r="AU30" s="514">
        <v>87004</v>
      </c>
      <c r="AV30" s="484">
        <v>94688</v>
      </c>
      <c r="AW30" s="226">
        <v>-7684</v>
      </c>
      <c r="AX30" s="256">
        <v>-8.115072659682325E-2</v>
      </c>
      <c r="AY30" s="447"/>
      <c r="AZ30" s="218">
        <v>87004</v>
      </c>
      <c r="BA30" s="218">
        <v>94688</v>
      </c>
      <c r="BB30" s="486">
        <v>83834</v>
      </c>
      <c r="BC30" s="486">
        <v>89504</v>
      </c>
      <c r="BD30" s="486">
        <v>69523</v>
      </c>
      <c r="BE30" s="486">
        <v>67882</v>
      </c>
      <c r="BF30" s="486">
        <v>52153</v>
      </c>
      <c r="BG30" s="486">
        <v>69689</v>
      </c>
      <c r="BH30" s="486">
        <v>69463</v>
      </c>
      <c r="BI30" s="486">
        <v>64182</v>
      </c>
      <c r="BJ30" s="254">
        <v>46227</v>
      </c>
      <c r="BK30" s="254">
        <v>32171</v>
      </c>
      <c r="BL30" s="254">
        <v>25189</v>
      </c>
      <c r="BM30" s="164"/>
      <c r="BO30" s="406"/>
    </row>
    <row r="31" spans="1:68" s="101" customFormat="1" x14ac:dyDescent="0.2">
      <c r="A31" s="163"/>
      <c r="B31" s="161" t="s">
        <v>69</v>
      </c>
      <c r="C31" s="172">
        <v>-876</v>
      </c>
      <c r="D31" s="256">
        <v>-0.12525021446954532</v>
      </c>
      <c r="E31" s="130"/>
      <c r="F31" s="392">
        <v>6118</v>
      </c>
      <c r="G31" s="479">
        <v>6635</v>
      </c>
      <c r="H31" s="479">
        <v>6453</v>
      </c>
      <c r="I31" s="480">
        <v>6133</v>
      </c>
      <c r="J31" s="479">
        <v>6994</v>
      </c>
      <c r="K31" s="479">
        <v>6587</v>
      </c>
      <c r="L31" s="479">
        <v>7475</v>
      </c>
      <c r="M31" s="480">
        <v>7372</v>
      </c>
      <c r="N31" s="479">
        <v>7455</v>
      </c>
      <c r="O31" s="479">
        <v>6750</v>
      </c>
      <c r="P31" s="479">
        <v>6020</v>
      </c>
      <c r="Q31" s="480">
        <v>6561</v>
      </c>
      <c r="R31" s="479">
        <v>9490</v>
      </c>
      <c r="S31" s="479">
        <v>8398</v>
      </c>
      <c r="T31" s="479">
        <v>7755</v>
      </c>
      <c r="U31" s="480">
        <v>8136</v>
      </c>
      <c r="V31" s="479">
        <v>4350</v>
      </c>
      <c r="W31" s="479">
        <v>3906</v>
      </c>
      <c r="X31" s="479">
        <v>2947</v>
      </c>
      <c r="Y31" s="480">
        <v>2905</v>
      </c>
      <c r="Z31" s="479">
        <v>2966</v>
      </c>
      <c r="AA31" s="479">
        <v>2786</v>
      </c>
      <c r="AB31" s="479">
        <v>3706</v>
      </c>
      <c r="AC31" s="480">
        <v>3284</v>
      </c>
      <c r="AD31" s="479">
        <v>1878</v>
      </c>
      <c r="AE31" s="479">
        <v>1904</v>
      </c>
      <c r="AF31" s="479">
        <v>1906</v>
      </c>
      <c r="AG31" s="480">
        <v>1921</v>
      </c>
      <c r="AH31" s="479">
        <v>2129</v>
      </c>
      <c r="AI31" s="479">
        <v>2751</v>
      </c>
      <c r="AJ31" s="479">
        <v>2072</v>
      </c>
      <c r="AK31" s="480">
        <v>2042</v>
      </c>
      <c r="AL31" s="511">
        <v>2216</v>
      </c>
      <c r="AM31" s="511">
        <v>2197</v>
      </c>
      <c r="AN31" s="511">
        <v>2146</v>
      </c>
      <c r="AO31" s="512">
        <v>1977</v>
      </c>
      <c r="AP31" s="513">
        <v>1999</v>
      </c>
      <c r="AQ31" s="512">
        <v>1797</v>
      </c>
      <c r="AR31" s="512">
        <v>2366</v>
      </c>
      <c r="AS31" s="512">
        <v>1989</v>
      </c>
      <c r="AT31" s="255"/>
      <c r="AU31" s="514">
        <v>25339</v>
      </c>
      <c r="AV31" s="484">
        <v>28428</v>
      </c>
      <c r="AW31" s="226">
        <v>-3089</v>
      </c>
      <c r="AX31" s="256">
        <v>-0.108660475587449</v>
      </c>
      <c r="AY31" s="447"/>
      <c r="AZ31" s="218">
        <v>25339</v>
      </c>
      <c r="BA31" s="218">
        <v>28428</v>
      </c>
      <c r="BB31" s="486">
        <v>26786</v>
      </c>
      <c r="BC31" s="486">
        <v>33779</v>
      </c>
      <c r="BD31" s="486">
        <v>14108</v>
      </c>
      <c r="BE31" s="486">
        <v>12742</v>
      </c>
      <c r="BF31" s="486">
        <v>7609</v>
      </c>
      <c r="BG31" s="486">
        <v>8994</v>
      </c>
      <c r="BH31" s="486">
        <v>8536</v>
      </c>
      <c r="BI31" s="486">
        <v>8151</v>
      </c>
      <c r="BJ31" s="254">
        <v>4817</v>
      </c>
      <c r="BK31" s="254">
        <v>3185</v>
      </c>
      <c r="BL31" s="254">
        <v>3565</v>
      </c>
      <c r="BM31" s="164"/>
      <c r="BO31" s="406"/>
    </row>
    <row r="32" spans="1:68" x14ac:dyDescent="0.2">
      <c r="A32" s="161"/>
      <c r="B32" s="161" t="s">
        <v>70</v>
      </c>
      <c r="C32" s="172">
        <v>3382</v>
      </c>
      <c r="D32" s="256">
        <v>0.37544404973357015</v>
      </c>
      <c r="E32" s="130"/>
      <c r="F32" s="392">
        <v>12390</v>
      </c>
      <c r="G32" s="479">
        <v>5739</v>
      </c>
      <c r="H32" s="479">
        <v>3948</v>
      </c>
      <c r="I32" s="480">
        <v>4052</v>
      </c>
      <c r="J32" s="479">
        <v>9008</v>
      </c>
      <c r="K32" s="479">
        <v>6680</v>
      </c>
      <c r="L32" s="479">
        <v>3625</v>
      </c>
      <c r="M32" s="480">
        <v>5135</v>
      </c>
      <c r="N32" s="479">
        <v>5065</v>
      </c>
      <c r="O32" s="479">
        <v>3803</v>
      </c>
      <c r="P32" s="479">
        <v>7671</v>
      </c>
      <c r="Q32" s="480">
        <v>4830</v>
      </c>
      <c r="R32" s="479">
        <v>3715</v>
      </c>
      <c r="S32" s="479">
        <v>6671</v>
      </c>
      <c r="T32" s="479">
        <v>4515</v>
      </c>
      <c r="U32" s="480">
        <v>4625</v>
      </c>
      <c r="V32" s="479">
        <v>4867</v>
      </c>
      <c r="W32" s="479">
        <v>5755</v>
      </c>
      <c r="X32" s="479">
        <v>5041</v>
      </c>
      <c r="Y32" s="480">
        <v>5530</v>
      </c>
      <c r="Z32" s="479">
        <v>5516</v>
      </c>
      <c r="AA32" s="479">
        <v>5792</v>
      </c>
      <c r="AB32" s="479">
        <v>5787</v>
      </c>
      <c r="AC32" s="480">
        <v>5292</v>
      </c>
      <c r="AD32" s="479">
        <v>6839</v>
      </c>
      <c r="AE32" s="479">
        <v>6720</v>
      </c>
      <c r="AF32" s="479">
        <v>5487</v>
      </c>
      <c r="AG32" s="480">
        <v>5854</v>
      </c>
      <c r="AH32" s="479">
        <v>7190</v>
      </c>
      <c r="AI32" s="479">
        <v>7738</v>
      </c>
      <c r="AJ32" s="479">
        <v>6383</v>
      </c>
      <c r="AK32" s="480">
        <v>7462</v>
      </c>
      <c r="AL32" s="511">
        <v>9936</v>
      </c>
      <c r="AM32" s="511">
        <v>6774</v>
      </c>
      <c r="AN32" s="511">
        <v>8166</v>
      </c>
      <c r="AO32" s="512">
        <v>7173</v>
      </c>
      <c r="AP32" s="513">
        <v>6341</v>
      </c>
      <c r="AQ32" s="512">
        <v>5247</v>
      </c>
      <c r="AR32" s="512">
        <v>5789</v>
      </c>
      <c r="AS32" s="512">
        <v>3867</v>
      </c>
      <c r="AT32" s="255"/>
      <c r="AU32" s="514">
        <v>26129</v>
      </c>
      <c r="AV32" s="484">
        <v>24448</v>
      </c>
      <c r="AW32" s="485">
        <v>1681</v>
      </c>
      <c r="AX32" s="256">
        <v>6.8758180628272256E-2</v>
      </c>
      <c r="AY32" s="438"/>
      <c r="AZ32" s="218">
        <v>26129</v>
      </c>
      <c r="BA32" s="218">
        <v>24448</v>
      </c>
      <c r="BB32" s="486">
        <v>21369</v>
      </c>
      <c r="BC32" s="486">
        <v>19526</v>
      </c>
      <c r="BD32" s="486">
        <v>21193</v>
      </c>
      <c r="BE32" s="486">
        <v>22387</v>
      </c>
      <c r="BF32" s="486">
        <v>24900</v>
      </c>
      <c r="BG32" s="486">
        <v>28773</v>
      </c>
      <c r="BH32" s="486">
        <v>32049</v>
      </c>
      <c r="BI32" s="486">
        <v>21244</v>
      </c>
      <c r="BJ32" s="254">
        <v>9797</v>
      </c>
      <c r="BK32" s="254">
        <v>7924</v>
      </c>
      <c r="BL32" s="254">
        <v>8240</v>
      </c>
      <c r="BM32" s="470"/>
      <c r="BN32" s="409"/>
      <c r="BO32" s="403"/>
      <c r="BP32" s="409"/>
    </row>
    <row r="33" spans="1:67" x14ac:dyDescent="0.2">
      <c r="A33" s="163"/>
      <c r="B33" s="161" t="s">
        <v>121</v>
      </c>
      <c r="C33" s="172">
        <v>-9355</v>
      </c>
      <c r="D33" s="256">
        <v>-0.41707534551939368</v>
      </c>
      <c r="E33" s="130"/>
      <c r="F33" s="125">
        <v>13075</v>
      </c>
      <c r="G33" s="226">
        <v>4277</v>
      </c>
      <c r="H33" s="226">
        <v>0</v>
      </c>
      <c r="I33" s="512">
        <v>0</v>
      </c>
      <c r="J33" s="226">
        <v>22430</v>
      </c>
      <c r="K33" s="226">
        <v>0</v>
      </c>
      <c r="L33" s="226">
        <v>0</v>
      </c>
      <c r="M33" s="512">
        <v>2383</v>
      </c>
      <c r="N33" s="226">
        <v>0</v>
      </c>
      <c r="O33" s="226">
        <v>0</v>
      </c>
      <c r="P33" s="226">
        <v>5486</v>
      </c>
      <c r="Q33" s="512">
        <v>0</v>
      </c>
      <c r="R33" s="226">
        <v>6445</v>
      </c>
      <c r="S33" s="226">
        <v>6310</v>
      </c>
      <c r="T33" s="226">
        <v>18862</v>
      </c>
      <c r="U33" s="512">
        <v>0</v>
      </c>
      <c r="V33" s="226">
        <v>28961</v>
      </c>
      <c r="W33" s="226">
        <v>6292</v>
      </c>
      <c r="X33" s="226">
        <v>0</v>
      </c>
      <c r="Y33" s="512">
        <v>0</v>
      </c>
      <c r="Z33" s="226">
        <v>0</v>
      </c>
      <c r="AA33" s="226">
        <v>0</v>
      </c>
      <c r="AB33" s="226">
        <v>0</v>
      </c>
      <c r="AC33" s="512">
        <v>0</v>
      </c>
      <c r="AD33" s="226">
        <v>0</v>
      </c>
      <c r="AE33" s="226">
        <v>0</v>
      </c>
      <c r="AF33" s="226">
        <v>0</v>
      </c>
      <c r="AG33" s="512">
        <v>0</v>
      </c>
      <c r="AH33" s="479">
        <v>142</v>
      </c>
      <c r="AI33" s="479">
        <v>7520</v>
      </c>
      <c r="AJ33" s="226">
        <v>0</v>
      </c>
      <c r="AK33" s="512">
        <v>0</v>
      </c>
      <c r="AL33" s="511">
        <v>4000</v>
      </c>
      <c r="AM33" s="511">
        <v>0</v>
      </c>
      <c r="AN33" s="511">
        <v>0</v>
      </c>
      <c r="AO33" s="512">
        <v>0</v>
      </c>
      <c r="AP33" s="513">
        <v>0</v>
      </c>
      <c r="AQ33" s="512">
        <v>0</v>
      </c>
      <c r="AR33" s="512"/>
      <c r="AS33" s="512"/>
      <c r="AT33" s="255"/>
      <c r="AU33" s="514">
        <v>17352</v>
      </c>
      <c r="AV33" s="485">
        <v>24813</v>
      </c>
      <c r="AW33" s="485">
        <v>-7461</v>
      </c>
      <c r="AX33" s="256">
        <v>-0.30068915487849113</v>
      </c>
      <c r="AY33" s="438"/>
      <c r="AZ33" s="218">
        <v>17352</v>
      </c>
      <c r="BA33" s="218">
        <v>24813</v>
      </c>
      <c r="BB33" s="486">
        <v>5486</v>
      </c>
      <c r="BC33" s="486">
        <v>31617</v>
      </c>
      <c r="BD33" s="486">
        <v>35253</v>
      </c>
      <c r="BE33" s="483">
        <v>0</v>
      </c>
      <c r="BF33" s="483">
        <v>0</v>
      </c>
      <c r="BG33" s="483">
        <v>7662</v>
      </c>
      <c r="BH33" s="483">
        <v>4000</v>
      </c>
      <c r="BI33" s="483">
        <v>0</v>
      </c>
      <c r="BJ33" s="254">
        <v>0</v>
      </c>
      <c r="BK33" s="254">
        <v>0</v>
      </c>
      <c r="BL33" s="254">
        <v>0</v>
      </c>
      <c r="BM33" s="470"/>
      <c r="BO33" s="403"/>
    </row>
    <row r="34" spans="1:67" x14ac:dyDescent="0.2">
      <c r="A34" s="161"/>
      <c r="B34" s="161" t="s">
        <v>126</v>
      </c>
      <c r="C34" s="172">
        <v>0</v>
      </c>
      <c r="D34" s="256">
        <v>0</v>
      </c>
      <c r="E34" s="130"/>
      <c r="F34" s="125">
        <v>0</v>
      </c>
      <c r="G34" s="226">
        <v>0</v>
      </c>
      <c r="H34" s="226">
        <v>0</v>
      </c>
      <c r="I34" s="512">
        <v>0</v>
      </c>
      <c r="J34" s="226">
        <v>0</v>
      </c>
      <c r="K34" s="226">
        <v>0</v>
      </c>
      <c r="L34" s="226">
        <v>0</v>
      </c>
      <c r="M34" s="512">
        <v>0</v>
      </c>
      <c r="N34" s="226">
        <v>0</v>
      </c>
      <c r="O34" s="226">
        <v>0</v>
      </c>
      <c r="P34" s="226">
        <v>0</v>
      </c>
      <c r="Q34" s="512">
        <v>0</v>
      </c>
      <c r="R34" s="226">
        <v>0</v>
      </c>
      <c r="S34" s="226">
        <v>431</v>
      </c>
      <c r="T34" s="226">
        <v>1288</v>
      </c>
      <c r="U34" s="512">
        <v>0</v>
      </c>
      <c r="V34" s="226">
        <v>10400</v>
      </c>
      <c r="W34" s="226">
        <v>2700</v>
      </c>
      <c r="X34" s="226">
        <v>2956</v>
      </c>
      <c r="Y34" s="512">
        <v>0</v>
      </c>
      <c r="Z34" s="226">
        <v>0</v>
      </c>
      <c r="AA34" s="226">
        <v>1750</v>
      </c>
      <c r="AB34" s="226">
        <v>0</v>
      </c>
      <c r="AC34" s="512">
        <v>10990</v>
      </c>
      <c r="AD34" s="226">
        <v>5000</v>
      </c>
      <c r="AE34" s="226">
        <v>0</v>
      </c>
      <c r="AF34" s="226">
        <v>0</v>
      </c>
      <c r="AG34" s="512">
        <v>0</v>
      </c>
      <c r="AH34" s="226">
        <v>0</v>
      </c>
      <c r="AI34" s="226">
        <v>0</v>
      </c>
      <c r="AJ34" s="226">
        <v>0</v>
      </c>
      <c r="AK34" s="512">
        <v>0</v>
      </c>
      <c r="AL34" s="511">
        <v>0</v>
      </c>
      <c r="AM34" s="511"/>
      <c r="AN34" s="511"/>
      <c r="AO34" s="512"/>
      <c r="AP34" s="513"/>
      <c r="AQ34" s="512"/>
      <c r="AR34" s="512"/>
      <c r="AS34" s="512"/>
      <c r="AT34" s="255"/>
      <c r="AU34" s="226">
        <v>0</v>
      </c>
      <c r="AV34" s="485">
        <v>0</v>
      </c>
      <c r="AW34" s="485">
        <v>0</v>
      </c>
      <c r="AX34" s="256">
        <v>0</v>
      </c>
      <c r="AY34" s="438"/>
      <c r="AZ34" s="218">
        <v>0</v>
      </c>
      <c r="BA34" s="515">
        <v>0</v>
      </c>
      <c r="BB34" s="515">
        <v>0</v>
      </c>
      <c r="BC34" s="486">
        <v>1719</v>
      </c>
      <c r="BD34" s="486">
        <v>16056</v>
      </c>
      <c r="BE34" s="486">
        <v>12740</v>
      </c>
      <c r="BF34" s="483">
        <v>5000</v>
      </c>
      <c r="BG34" s="483">
        <v>0</v>
      </c>
      <c r="BH34" s="516">
        <v>0</v>
      </c>
      <c r="BI34" s="483">
        <v>0</v>
      </c>
      <c r="BJ34" s="254">
        <v>0</v>
      </c>
      <c r="BK34" s="254"/>
      <c r="BL34" s="254"/>
      <c r="BM34" s="470"/>
    </row>
    <row r="35" spans="1:67" x14ac:dyDescent="0.2">
      <c r="A35" s="161"/>
      <c r="B35" s="161" t="s">
        <v>329</v>
      </c>
      <c r="C35" s="172">
        <v>-10000</v>
      </c>
      <c r="D35" s="256">
        <v>-1</v>
      </c>
      <c r="E35" s="130"/>
      <c r="F35" s="125">
        <v>0</v>
      </c>
      <c r="G35" s="226">
        <v>321037</v>
      </c>
      <c r="H35" s="226">
        <v>0</v>
      </c>
      <c r="I35" s="512">
        <v>0</v>
      </c>
      <c r="J35" s="226">
        <v>10000</v>
      </c>
      <c r="K35" s="226">
        <v>4535</v>
      </c>
      <c r="L35" s="226">
        <v>0</v>
      </c>
      <c r="M35" s="512">
        <v>0</v>
      </c>
      <c r="N35" s="226">
        <v>0</v>
      </c>
      <c r="O35" s="226">
        <v>0</v>
      </c>
      <c r="P35" s="226">
        <v>0</v>
      </c>
      <c r="Q35" s="512">
        <v>0</v>
      </c>
      <c r="R35" s="226">
        <v>0</v>
      </c>
      <c r="S35" s="226">
        <v>0</v>
      </c>
      <c r="T35" s="226"/>
      <c r="U35" s="512"/>
      <c r="V35" s="226"/>
      <c r="W35" s="226">
        <v>0</v>
      </c>
      <c r="X35" s="226">
        <v>0</v>
      </c>
      <c r="Y35" s="512">
        <v>0</v>
      </c>
      <c r="Z35" s="226">
        <v>0</v>
      </c>
      <c r="AA35" s="226">
        <v>0</v>
      </c>
      <c r="AB35" s="226">
        <v>0</v>
      </c>
      <c r="AC35" s="512">
        <v>0</v>
      </c>
      <c r="AD35" s="226">
        <v>0</v>
      </c>
      <c r="AE35" s="226">
        <v>0</v>
      </c>
      <c r="AF35" s="226">
        <v>0</v>
      </c>
      <c r="AG35" s="512">
        <v>0</v>
      </c>
      <c r="AH35" s="226">
        <v>0</v>
      </c>
      <c r="AI35" s="226">
        <v>31524</v>
      </c>
      <c r="AJ35" s="226">
        <v>0</v>
      </c>
      <c r="AK35" s="512">
        <v>0</v>
      </c>
      <c r="AL35" s="511">
        <v>0</v>
      </c>
      <c r="AM35" s="511">
        <v>0</v>
      </c>
      <c r="AN35" s="511">
        <v>0</v>
      </c>
      <c r="AO35" s="512">
        <v>0</v>
      </c>
      <c r="AP35" s="513">
        <v>0</v>
      </c>
      <c r="AQ35" s="512">
        <v>0</v>
      </c>
      <c r="AR35" s="512"/>
      <c r="AS35" s="512"/>
      <c r="AT35" s="255"/>
      <c r="AU35" s="226">
        <v>321037</v>
      </c>
      <c r="AV35" s="485">
        <v>14535</v>
      </c>
      <c r="AW35" s="485">
        <v>306502</v>
      </c>
      <c r="AX35" s="256" t="s">
        <v>41</v>
      </c>
      <c r="AY35" s="438"/>
      <c r="AZ35" s="218">
        <v>321037</v>
      </c>
      <c r="BA35" s="518">
        <v>14535</v>
      </c>
      <c r="BB35" s="515">
        <v>0</v>
      </c>
      <c r="BC35" s="515">
        <v>0</v>
      </c>
      <c r="BD35" s="515">
        <v>0</v>
      </c>
      <c r="BE35" s="483">
        <v>0</v>
      </c>
      <c r="BF35" s="483">
        <v>0</v>
      </c>
      <c r="BG35" s="483">
        <v>31524</v>
      </c>
      <c r="BH35" s="516">
        <v>0</v>
      </c>
      <c r="BI35" s="483">
        <v>0</v>
      </c>
      <c r="BJ35" s="254">
        <v>0</v>
      </c>
      <c r="BK35" s="254">
        <v>0</v>
      </c>
      <c r="BL35" s="254">
        <v>0</v>
      </c>
      <c r="BM35" s="470"/>
      <c r="BO35" s="403"/>
    </row>
    <row r="36" spans="1:67" x14ac:dyDescent="0.2">
      <c r="A36" s="163"/>
      <c r="B36" s="161"/>
      <c r="C36" s="440">
        <v>-32625</v>
      </c>
      <c r="D36" s="435">
        <v>-0.12507907297716947</v>
      </c>
      <c r="E36" s="130"/>
      <c r="F36" s="410">
        <v>228210</v>
      </c>
      <c r="G36" s="519">
        <v>532456</v>
      </c>
      <c r="H36" s="519">
        <v>189103</v>
      </c>
      <c r="I36" s="490">
        <v>202007</v>
      </c>
      <c r="J36" s="519">
        <v>260835</v>
      </c>
      <c r="K36" s="519">
        <v>191991</v>
      </c>
      <c r="L36" s="519">
        <v>211326</v>
      </c>
      <c r="M36" s="490">
        <v>222268</v>
      </c>
      <c r="N36" s="519">
        <v>221737</v>
      </c>
      <c r="O36" s="519">
        <v>206539</v>
      </c>
      <c r="P36" s="519">
        <v>184262</v>
      </c>
      <c r="Q36" s="490">
        <v>178118</v>
      </c>
      <c r="R36" s="519">
        <v>211984</v>
      </c>
      <c r="S36" s="519">
        <v>216882</v>
      </c>
      <c r="T36" s="519">
        <v>204910</v>
      </c>
      <c r="U36" s="490">
        <v>187048</v>
      </c>
      <c r="V36" s="519">
        <v>207731</v>
      </c>
      <c r="W36" s="519">
        <v>142822</v>
      </c>
      <c r="X36" s="519">
        <v>126396</v>
      </c>
      <c r="Y36" s="490">
        <v>144034</v>
      </c>
      <c r="Z36" s="519">
        <v>189279</v>
      </c>
      <c r="AA36" s="519">
        <v>192918</v>
      </c>
      <c r="AB36" s="519">
        <v>134676</v>
      </c>
      <c r="AC36" s="490">
        <v>144286</v>
      </c>
      <c r="AD36" s="519">
        <v>137658</v>
      </c>
      <c r="AE36" s="519">
        <v>150887</v>
      </c>
      <c r="AF36" s="519">
        <v>115883</v>
      </c>
      <c r="AG36" s="490">
        <v>121468</v>
      </c>
      <c r="AH36" s="519">
        <v>100311</v>
      </c>
      <c r="AI36" s="519">
        <v>159625</v>
      </c>
      <c r="AJ36" s="519">
        <v>115805</v>
      </c>
      <c r="AK36" s="490">
        <v>149179</v>
      </c>
      <c r="AL36" s="520">
        <v>194004</v>
      </c>
      <c r="AM36" s="520">
        <v>159043</v>
      </c>
      <c r="AN36" s="520">
        <v>139741</v>
      </c>
      <c r="AO36" s="521">
        <v>187220</v>
      </c>
      <c r="AP36" s="522">
        <v>176307</v>
      </c>
      <c r="AQ36" s="521">
        <v>144677</v>
      </c>
      <c r="AR36" s="521">
        <v>130781</v>
      </c>
      <c r="AS36" s="521">
        <v>166952</v>
      </c>
      <c r="AT36" s="255"/>
      <c r="AU36" s="519">
        <v>1151776</v>
      </c>
      <c r="AV36" s="519">
        <v>886420</v>
      </c>
      <c r="AW36" s="491">
        <v>265356</v>
      </c>
      <c r="AX36" s="523">
        <v>0.29935696396741951</v>
      </c>
      <c r="AY36" s="438"/>
      <c r="AZ36" s="495">
        <v>1151776</v>
      </c>
      <c r="BA36" s="524">
        <v>886420</v>
      </c>
      <c r="BB36" s="524">
        <v>790656</v>
      </c>
      <c r="BC36" s="524">
        <v>820824</v>
      </c>
      <c r="BD36" s="524">
        <v>620983</v>
      </c>
      <c r="BE36" s="524">
        <v>661159</v>
      </c>
      <c r="BF36" s="524">
        <v>525896</v>
      </c>
      <c r="BG36" s="524">
        <v>524920</v>
      </c>
      <c r="BH36" s="495">
        <v>680008</v>
      </c>
      <c r="BI36" s="495">
        <v>618717</v>
      </c>
      <c r="BJ36" s="496">
        <v>466018</v>
      </c>
      <c r="BK36" s="496">
        <v>360022</v>
      </c>
      <c r="BL36" s="496">
        <v>339600</v>
      </c>
      <c r="BM36" s="470"/>
      <c r="BO36" s="403"/>
    </row>
    <row r="37" spans="1:67" ht="9" customHeight="1" x14ac:dyDescent="0.2">
      <c r="A37" s="163"/>
      <c r="B37" s="161"/>
      <c r="C37" s="441"/>
      <c r="D37" s="256"/>
      <c r="E37" s="130"/>
      <c r="F37" s="392"/>
      <c r="G37" s="479"/>
      <c r="H37" s="479"/>
      <c r="I37" s="510"/>
      <c r="J37" s="479"/>
      <c r="K37" s="479"/>
      <c r="L37" s="479"/>
      <c r="M37" s="510"/>
      <c r="N37" s="479"/>
      <c r="O37" s="479"/>
      <c r="P37" s="479"/>
      <c r="Q37" s="480"/>
      <c r="R37" s="479"/>
      <c r="S37" s="479"/>
      <c r="T37" s="479"/>
      <c r="U37" s="480"/>
      <c r="V37" s="479"/>
      <c r="W37" s="479"/>
      <c r="X37" s="479"/>
      <c r="Y37" s="480"/>
      <c r="Z37" s="479"/>
      <c r="AA37" s="479"/>
      <c r="AB37" s="479"/>
      <c r="AC37" s="480"/>
      <c r="AD37" s="479"/>
      <c r="AE37" s="479"/>
      <c r="AF37" s="479"/>
      <c r="AG37" s="480"/>
      <c r="AH37" s="479"/>
      <c r="AI37" s="479"/>
      <c r="AJ37" s="479"/>
      <c r="AK37" s="480"/>
      <c r="AL37" s="511"/>
      <c r="AM37" s="511"/>
      <c r="AN37" s="511"/>
      <c r="AO37" s="512"/>
      <c r="AP37" s="513"/>
      <c r="AQ37" s="512"/>
      <c r="AR37" s="512"/>
      <c r="AS37" s="512"/>
      <c r="AT37" s="255"/>
      <c r="AU37" s="479"/>
      <c r="AV37" s="479"/>
      <c r="AW37" s="485"/>
      <c r="AX37" s="525"/>
      <c r="AY37" s="438"/>
      <c r="AZ37" s="518"/>
      <c r="BA37" s="518"/>
      <c r="BB37" s="518"/>
      <c r="BC37" s="518"/>
      <c r="BD37" s="518"/>
      <c r="BE37" s="518"/>
      <c r="BF37" s="518"/>
      <c r="BG37" s="518"/>
      <c r="BH37" s="486"/>
      <c r="BI37" s="486"/>
      <c r="BJ37" s="254"/>
      <c r="BK37" s="254"/>
      <c r="BL37" s="254"/>
      <c r="BM37" s="470"/>
    </row>
    <row r="38" spans="1:67" s="413" customFormat="1" ht="12.75" customHeight="1" x14ac:dyDescent="0.2">
      <c r="A38" s="442" t="s">
        <v>71</v>
      </c>
      <c r="B38" s="162"/>
      <c r="C38" s="443">
        <v>1072</v>
      </c>
      <c r="D38" s="256">
        <v>3.7786394078251677E-2</v>
      </c>
      <c r="E38" s="130"/>
      <c r="F38" s="411">
        <v>-27298</v>
      </c>
      <c r="G38" s="526">
        <v>-350619</v>
      </c>
      <c r="H38" s="526">
        <v>1499</v>
      </c>
      <c r="I38" s="480">
        <v>12447</v>
      </c>
      <c r="J38" s="526">
        <v>-28370</v>
      </c>
      <c r="K38" s="526">
        <v>-25520</v>
      </c>
      <c r="L38" s="526">
        <v>24945</v>
      </c>
      <c r="M38" s="480">
        <v>23288</v>
      </c>
      <c r="N38" s="527">
        <v>32011</v>
      </c>
      <c r="O38" s="527">
        <v>24420</v>
      </c>
      <c r="P38" s="526">
        <v>-956</v>
      </c>
      <c r="Q38" s="480">
        <v>9113</v>
      </c>
      <c r="R38" s="527">
        <v>5987</v>
      </c>
      <c r="S38" s="527">
        <v>13121</v>
      </c>
      <c r="T38" s="526">
        <v>-18311</v>
      </c>
      <c r="U38" s="497">
        <v>-24499</v>
      </c>
      <c r="V38" s="526">
        <v>-30039</v>
      </c>
      <c r="W38" s="526">
        <v>5067</v>
      </c>
      <c r="X38" s="526">
        <v>-6896</v>
      </c>
      <c r="Y38" s="497">
        <v>15749</v>
      </c>
      <c r="Z38" s="526">
        <v>58316</v>
      </c>
      <c r="AA38" s="526">
        <v>61916</v>
      </c>
      <c r="AB38" s="526">
        <v>14609</v>
      </c>
      <c r="AC38" s="497">
        <v>7631</v>
      </c>
      <c r="AD38" s="526">
        <v>5475</v>
      </c>
      <c r="AE38" s="526">
        <v>22310</v>
      </c>
      <c r="AF38" s="526">
        <v>7861</v>
      </c>
      <c r="AG38" s="497">
        <v>15995</v>
      </c>
      <c r="AH38" s="526">
        <v>6685</v>
      </c>
      <c r="AI38" s="526">
        <v>-72437</v>
      </c>
      <c r="AJ38" s="526">
        <v>-4976</v>
      </c>
      <c r="AK38" s="497">
        <v>23529</v>
      </c>
      <c r="AL38" s="528">
        <v>-50558</v>
      </c>
      <c r="AM38" s="528">
        <v>24311</v>
      </c>
      <c r="AN38" s="528">
        <v>19128</v>
      </c>
      <c r="AO38" s="497">
        <v>58650</v>
      </c>
      <c r="AP38" s="518">
        <v>40136</v>
      </c>
      <c r="AQ38" s="497">
        <v>33636</v>
      </c>
      <c r="AR38" s="497">
        <v>25250</v>
      </c>
      <c r="AS38" s="497">
        <v>39175</v>
      </c>
      <c r="AT38" s="518"/>
      <c r="AU38" s="526">
        <v>-363971</v>
      </c>
      <c r="AV38" s="526">
        <v>-5657</v>
      </c>
      <c r="AW38" s="498">
        <v>-358314</v>
      </c>
      <c r="AX38" s="256" t="s">
        <v>41</v>
      </c>
      <c r="AY38" s="438"/>
      <c r="AZ38" s="518">
        <v>-363971</v>
      </c>
      <c r="BA38" s="518">
        <v>-5657</v>
      </c>
      <c r="BB38" s="518">
        <v>64588</v>
      </c>
      <c r="BC38" s="518">
        <v>-23702</v>
      </c>
      <c r="BD38" s="518">
        <v>-16119</v>
      </c>
      <c r="BE38" s="518">
        <v>142472</v>
      </c>
      <c r="BF38" s="518">
        <v>51641</v>
      </c>
      <c r="BG38" s="518">
        <v>-47199</v>
      </c>
      <c r="BH38" s="486">
        <v>51531</v>
      </c>
      <c r="BI38" s="486">
        <v>138197</v>
      </c>
      <c r="BJ38" s="254">
        <v>117397</v>
      </c>
      <c r="BK38" s="254">
        <v>72756</v>
      </c>
      <c r="BL38" s="254">
        <v>62557</v>
      </c>
      <c r="BM38" s="529"/>
    </row>
    <row r="39" spans="1:67" ht="9" customHeight="1" x14ac:dyDescent="0.2">
      <c r="A39" s="163"/>
      <c r="B39" s="161"/>
      <c r="C39" s="443"/>
      <c r="D39" s="256"/>
      <c r="E39" s="130"/>
      <c r="F39" s="392"/>
      <c r="G39" s="479"/>
      <c r="H39" s="451"/>
      <c r="I39" s="530"/>
      <c r="J39" s="479"/>
      <c r="K39" s="479"/>
      <c r="L39" s="451"/>
      <c r="M39" s="530"/>
      <c r="N39" s="479"/>
      <c r="O39" s="479"/>
      <c r="P39" s="451"/>
      <c r="Q39" s="530"/>
      <c r="R39" s="479"/>
      <c r="S39" s="479"/>
      <c r="T39" s="451"/>
      <c r="U39" s="497"/>
      <c r="V39" s="451"/>
      <c r="W39" s="451"/>
      <c r="X39" s="451"/>
      <c r="Y39" s="497"/>
      <c r="Z39" s="451"/>
      <c r="AA39" s="451"/>
      <c r="AB39" s="451"/>
      <c r="AC39" s="497"/>
      <c r="AD39" s="451"/>
      <c r="AE39" s="451"/>
      <c r="AF39" s="451"/>
      <c r="AG39" s="497"/>
      <c r="AH39" s="451"/>
      <c r="AI39" s="451"/>
      <c r="AJ39" s="451"/>
      <c r="AK39" s="497"/>
      <c r="AL39" s="528"/>
      <c r="AM39" s="528"/>
      <c r="AN39" s="528"/>
      <c r="AO39" s="497"/>
      <c r="AP39" s="518"/>
      <c r="AQ39" s="497"/>
      <c r="AR39" s="497"/>
      <c r="AS39" s="497"/>
      <c r="AT39" s="518"/>
      <c r="AU39" s="451"/>
      <c r="AV39" s="451"/>
      <c r="AW39" s="498"/>
      <c r="AX39" s="525"/>
      <c r="AY39" s="438"/>
      <c r="AZ39" s="701"/>
      <c r="BA39" s="501"/>
      <c r="BB39" s="501"/>
      <c r="BC39" s="501"/>
      <c r="BD39" s="501"/>
      <c r="BE39" s="501"/>
      <c r="BF39" s="501"/>
      <c r="BG39" s="501"/>
      <c r="BH39" s="531"/>
      <c r="BI39" s="486"/>
      <c r="BJ39" s="254"/>
      <c r="BK39" s="254"/>
      <c r="BL39" s="254"/>
      <c r="BM39" s="470"/>
    </row>
    <row r="40" spans="1:67" ht="12.75" customHeight="1" x14ac:dyDescent="0.2">
      <c r="A40" s="438"/>
      <c r="B40" s="438" t="s">
        <v>6</v>
      </c>
      <c r="C40" s="443">
        <v>-2541</v>
      </c>
      <c r="D40" s="256">
        <v>-1.24072265625</v>
      </c>
      <c r="E40" s="130"/>
      <c r="F40" s="397">
        <v>-4589</v>
      </c>
      <c r="G40" s="451">
        <v>-4231</v>
      </c>
      <c r="H40" s="451">
        <v>1930</v>
      </c>
      <c r="I40" s="530">
        <v>1486</v>
      </c>
      <c r="J40" s="451">
        <v>-2048</v>
      </c>
      <c r="K40" s="451">
        <v>-4041</v>
      </c>
      <c r="L40" s="451">
        <v>7331</v>
      </c>
      <c r="M40" s="530">
        <v>4419</v>
      </c>
      <c r="N40" s="479">
        <v>6091</v>
      </c>
      <c r="O40" s="479">
        <v>6086</v>
      </c>
      <c r="P40" s="451">
        <v>-876</v>
      </c>
      <c r="Q40" s="530">
        <v>1230</v>
      </c>
      <c r="R40" s="451">
        <v>-437</v>
      </c>
      <c r="S40" s="479">
        <v>2857</v>
      </c>
      <c r="T40" s="451">
        <v>-3470</v>
      </c>
      <c r="U40" s="497">
        <v>-3877</v>
      </c>
      <c r="V40" s="451">
        <v>1755</v>
      </c>
      <c r="W40" s="451">
        <v>2536</v>
      </c>
      <c r="X40" s="451">
        <v>-1618</v>
      </c>
      <c r="Y40" s="497">
        <v>2554</v>
      </c>
      <c r="Z40" s="451">
        <v>16993</v>
      </c>
      <c r="AA40" s="451">
        <v>18919</v>
      </c>
      <c r="AB40" s="451">
        <v>4358</v>
      </c>
      <c r="AC40" s="497">
        <v>2459</v>
      </c>
      <c r="AD40" s="451">
        <v>-2051</v>
      </c>
      <c r="AE40" s="451">
        <v>7197</v>
      </c>
      <c r="AF40" s="451">
        <v>1115</v>
      </c>
      <c r="AG40" s="497">
        <v>6883</v>
      </c>
      <c r="AH40" s="451">
        <v>3019</v>
      </c>
      <c r="AI40" s="451">
        <v>-10059</v>
      </c>
      <c r="AJ40" s="451">
        <v>422</v>
      </c>
      <c r="AK40" s="497">
        <v>7070</v>
      </c>
      <c r="AL40" s="528">
        <v>-15404</v>
      </c>
      <c r="AM40" s="528">
        <v>9263</v>
      </c>
      <c r="AN40" s="528">
        <v>6717</v>
      </c>
      <c r="AO40" s="497">
        <v>19621</v>
      </c>
      <c r="AP40" s="518">
        <v>14120</v>
      </c>
      <c r="AQ40" s="497">
        <v>9944</v>
      </c>
      <c r="AR40" s="497">
        <v>7444</v>
      </c>
      <c r="AS40" s="497">
        <v>13233</v>
      </c>
      <c r="AT40" s="518"/>
      <c r="AU40" s="526">
        <v>-5404</v>
      </c>
      <c r="AV40" s="498">
        <v>5661</v>
      </c>
      <c r="AW40" s="498">
        <v>-11065</v>
      </c>
      <c r="AX40" s="256">
        <v>-1.9546016604840135</v>
      </c>
      <c r="AY40" s="438"/>
      <c r="AZ40" s="218">
        <v>-5404</v>
      </c>
      <c r="BA40" s="518">
        <v>5661</v>
      </c>
      <c r="BB40" s="518">
        <v>12531</v>
      </c>
      <c r="BC40" s="518">
        <v>-4927</v>
      </c>
      <c r="BD40" s="518">
        <v>5227</v>
      </c>
      <c r="BE40" s="518">
        <v>42729</v>
      </c>
      <c r="BF40" s="501">
        <v>13144</v>
      </c>
      <c r="BG40" s="501">
        <v>452</v>
      </c>
      <c r="BH40" s="531">
        <v>20197</v>
      </c>
      <c r="BI40" s="486">
        <v>44741</v>
      </c>
      <c r="BJ40" s="254">
        <v>37880</v>
      </c>
      <c r="BK40" s="254">
        <v>24177</v>
      </c>
      <c r="BL40" s="254">
        <v>22128</v>
      </c>
      <c r="BM40" s="470"/>
    </row>
    <row r="41" spans="1:67" ht="9" customHeight="1" x14ac:dyDescent="0.2">
      <c r="A41" s="438"/>
      <c r="B41" s="438"/>
      <c r="C41" s="443"/>
      <c r="D41" s="256"/>
      <c r="E41" s="130"/>
      <c r="F41" s="392"/>
      <c r="G41" s="479"/>
      <c r="H41" s="479"/>
      <c r="I41" s="480"/>
      <c r="J41" s="479"/>
      <c r="K41" s="479"/>
      <c r="L41" s="479"/>
      <c r="M41" s="480"/>
      <c r="N41" s="479"/>
      <c r="O41" s="479"/>
      <c r="P41" s="479"/>
      <c r="Q41" s="480"/>
      <c r="R41" s="479"/>
      <c r="S41" s="479"/>
      <c r="T41" s="451"/>
      <c r="U41" s="497"/>
      <c r="V41" s="504"/>
      <c r="W41" s="451"/>
      <c r="X41" s="451"/>
      <c r="Y41" s="497"/>
      <c r="Z41" s="504"/>
      <c r="AA41" s="451"/>
      <c r="AB41" s="451"/>
      <c r="AC41" s="497"/>
      <c r="AD41" s="504"/>
      <c r="AE41" s="451"/>
      <c r="AF41" s="451"/>
      <c r="AG41" s="497"/>
      <c r="AH41" s="451"/>
      <c r="AI41" s="451"/>
      <c r="AJ41" s="451"/>
      <c r="AK41" s="497"/>
      <c r="AL41" s="528"/>
      <c r="AM41" s="528"/>
      <c r="AN41" s="528"/>
      <c r="AO41" s="497"/>
      <c r="AP41" s="532"/>
      <c r="AQ41" s="505"/>
      <c r="AR41" s="497"/>
      <c r="AS41" s="497"/>
      <c r="AT41" s="518"/>
      <c r="AU41" s="504"/>
      <c r="AV41" s="451"/>
      <c r="AW41" s="498"/>
      <c r="AX41" s="525"/>
      <c r="AY41" s="438"/>
      <c r="AZ41" s="759"/>
      <c r="BA41" s="518"/>
      <c r="BB41" s="518"/>
      <c r="BC41" s="518"/>
      <c r="BD41" s="518"/>
      <c r="BE41" s="518"/>
      <c r="BF41" s="518"/>
      <c r="BG41" s="518"/>
      <c r="BH41" s="486"/>
      <c r="BI41" s="486"/>
      <c r="BJ41" s="533"/>
      <c r="BK41" s="533"/>
      <c r="BL41" s="533"/>
      <c r="BM41" s="470"/>
    </row>
    <row r="42" spans="1:67" ht="14.25" customHeight="1" thickBot="1" x14ac:dyDescent="0.25">
      <c r="A42" s="442" t="s">
        <v>72</v>
      </c>
      <c r="B42" s="438"/>
      <c r="C42" s="440">
        <v>3613</v>
      </c>
      <c r="D42" s="435">
        <v>0.13726160626092243</v>
      </c>
      <c r="E42" s="130"/>
      <c r="F42" s="414">
        <v>-22709</v>
      </c>
      <c r="G42" s="534">
        <v>-346388</v>
      </c>
      <c r="H42" s="534">
        <v>-431</v>
      </c>
      <c r="I42" s="490">
        <v>10961</v>
      </c>
      <c r="J42" s="534">
        <v>-26322</v>
      </c>
      <c r="K42" s="534">
        <v>-21479</v>
      </c>
      <c r="L42" s="534">
        <v>17614</v>
      </c>
      <c r="M42" s="490">
        <v>18869</v>
      </c>
      <c r="N42" s="519">
        <v>25920</v>
      </c>
      <c r="O42" s="519">
        <v>18334</v>
      </c>
      <c r="P42" s="534">
        <v>-80</v>
      </c>
      <c r="Q42" s="490">
        <v>7883</v>
      </c>
      <c r="R42" s="519">
        <v>6424</v>
      </c>
      <c r="S42" s="519">
        <v>10264</v>
      </c>
      <c r="T42" s="534">
        <v>-14841</v>
      </c>
      <c r="U42" s="535">
        <v>-20622</v>
      </c>
      <c r="V42" s="534">
        <v>-31794</v>
      </c>
      <c r="W42" s="534">
        <v>2531</v>
      </c>
      <c r="X42" s="534">
        <v>-5278</v>
      </c>
      <c r="Y42" s="535">
        <v>13195</v>
      </c>
      <c r="Z42" s="534">
        <v>41323</v>
      </c>
      <c r="AA42" s="534">
        <v>42997</v>
      </c>
      <c r="AB42" s="534">
        <v>10251</v>
      </c>
      <c r="AC42" s="535">
        <v>5172</v>
      </c>
      <c r="AD42" s="534">
        <v>7526</v>
      </c>
      <c r="AE42" s="534">
        <v>15113</v>
      </c>
      <c r="AF42" s="534">
        <v>6746</v>
      </c>
      <c r="AG42" s="536">
        <v>9112</v>
      </c>
      <c r="AH42" s="537">
        <v>3666</v>
      </c>
      <c r="AI42" s="537">
        <v>-62378</v>
      </c>
      <c r="AJ42" s="537">
        <v>-5398</v>
      </c>
      <c r="AK42" s="536">
        <v>16459</v>
      </c>
      <c r="AL42" s="537">
        <v>-35154</v>
      </c>
      <c r="AM42" s="537">
        <v>15048</v>
      </c>
      <c r="AN42" s="537">
        <v>12411</v>
      </c>
      <c r="AO42" s="536">
        <v>39029</v>
      </c>
      <c r="AP42" s="538">
        <v>26016</v>
      </c>
      <c r="AQ42" s="536">
        <v>23692</v>
      </c>
      <c r="AR42" s="536">
        <v>17806</v>
      </c>
      <c r="AS42" s="536">
        <v>25942</v>
      </c>
      <c r="AT42" s="518"/>
      <c r="AU42" s="534">
        <v>-358567</v>
      </c>
      <c r="AV42" s="534">
        <v>-11318</v>
      </c>
      <c r="AW42" s="539">
        <v>-347249</v>
      </c>
      <c r="AX42" s="523" t="s">
        <v>41</v>
      </c>
      <c r="AY42" s="438"/>
      <c r="AZ42" s="524">
        <v>-358567</v>
      </c>
      <c r="BA42" s="524">
        <v>-11318</v>
      </c>
      <c r="BB42" s="524">
        <v>52057</v>
      </c>
      <c r="BC42" s="524">
        <v>-18775</v>
      </c>
      <c r="BD42" s="524">
        <v>-21346</v>
      </c>
      <c r="BE42" s="524">
        <v>99743</v>
      </c>
      <c r="BF42" s="524">
        <v>38497</v>
      </c>
      <c r="BG42" s="524">
        <v>-47651</v>
      </c>
      <c r="BH42" s="495">
        <v>31334</v>
      </c>
      <c r="BI42" s="495">
        <v>93456</v>
      </c>
      <c r="BJ42" s="540">
        <v>79517</v>
      </c>
      <c r="BK42" s="540">
        <v>48579</v>
      </c>
      <c r="BL42" s="540">
        <v>40429</v>
      </c>
      <c r="BM42" s="470"/>
    </row>
    <row r="43" spans="1:67" ht="9" customHeight="1" thickTop="1" x14ac:dyDescent="0.2">
      <c r="A43" s="442"/>
      <c r="B43" s="438"/>
      <c r="C43" s="443"/>
      <c r="D43" s="256"/>
      <c r="E43" s="130"/>
      <c r="F43" s="412"/>
      <c r="G43" s="527"/>
      <c r="H43" s="527"/>
      <c r="I43" s="480"/>
      <c r="J43" s="527"/>
      <c r="K43" s="527"/>
      <c r="L43" s="527"/>
      <c r="M43" s="480"/>
      <c r="N43" s="527"/>
      <c r="O43" s="527"/>
      <c r="P43" s="527"/>
      <c r="Q43" s="480"/>
      <c r="R43" s="527"/>
      <c r="S43" s="527"/>
      <c r="T43" s="527"/>
      <c r="U43" s="480"/>
      <c r="V43" s="527"/>
      <c r="W43" s="527"/>
      <c r="X43" s="527"/>
      <c r="Y43" s="480"/>
      <c r="Z43" s="527"/>
      <c r="AA43" s="527"/>
      <c r="AB43" s="527"/>
      <c r="AC43" s="480"/>
      <c r="AD43" s="527"/>
      <c r="AE43" s="527"/>
      <c r="AF43" s="527"/>
      <c r="AG43" s="480"/>
      <c r="AH43" s="527"/>
      <c r="AI43" s="527"/>
      <c r="AJ43" s="527"/>
      <c r="AK43" s="480"/>
      <c r="AL43" s="226"/>
      <c r="AM43" s="226"/>
      <c r="AN43" s="226"/>
      <c r="AO43" s="512"/>
      <c r="AP43" s="513"/>
      <c r="AQ43" s="512"/>
      <c r="AR43" s="512"/>
      <c r="AS43" s="512"/>
      <c r="AT43" s="255"/>
      <c r="AU43" s="527"/>
      <c r="AV43" s="527"/>
      <c r="AW43" s="485"/>
      <c r="AX43" s="525"/>
      <c r="AY43" s="438"/>
      <c r="AZ43" s="486"/>
      <c r="BA43" s="518"/>
      <c r="BB43" s="518"/>
      <c r="BC43" s="518"/>
      <c r="BD43" s="518"/>
      <c r="BE43" s="518"/>
      <c r="BF43" s="518"/>
      <c r="BG43" s="518"/>
      <c r="BH43" s="486"/>
      <c r="BI43" s="486"/>
      <c r="BJ43" s="254"/>
      <c r="BK43" s="254"/>
      <c r="BL43" s="254"/>
      <c r="BM43" s="470"/>
    </row>
    <row r="44" spans="1:67" ht="14.25" customHeight="1" x14ac:dyDescent="0.2">
      <c r="A44" s="442"/>
      <c r="B44" s="438" t="s">
        <v>290</v>
      </c>
      <c r="C44" s="443">
        <v>-878</v>
      </c>
      <c r="D44" s="256">
        <v>-1.3065476190476191</v>
      </c>
      <c r="E44" s="130"/>
      <c r="F44" s="125">
        <v>-206</v>
      </c>
      <c r="G44" s="226">
        <v>-111</v>
      </c>
      <c r="H44" s="226">
        <v>-326</v>
      </c>
      <c r="I44" s="512">
        <v>547</v>
      </c>
      <c r="J44" s="226">
        <v>672</v>
      </c>
      <c r="K44" s="226">
        <v>-99</v>
      </c>
      <c r="L44" s="226">
        <v>505</v>
      </c>
      <c r="M44" s="512">
        <v>788</v>
      </c>
      <c r="N44" s="226">
        <v>186</v>
      </c>
      <c r="O44" s="226">
        <v>1013</v>
      </c>
      <c r="P44" s="226">
        <v>303</v>
      </c>
      <c r="Q44" s="512">
        <v>-858</v>
      </c>
      <c r="R44" s="226">
        <v>-406</v>
      </c>
      <c r="S44" s="226">
        <v>-616</v>
      </c>
      <c r="T44" s="226">
        <v>-279</v>
      </c>
      <c r="U44" s="512">
        <v>-655</v>
      </c>
      <c r="V44" s="226">
        <v>-544</v>
      </c>
      <c r="W44" s="226">
        <v>-495</v>
      </c>
      <c r="X44" s="226">
        <v>0</v>
      </c>
      <c r="Y44" s="512">
        <v>0</v>
      </c>
      <c r="Z44" s="226">
        <v>0</v>
      </c>
      <c r="AA44" s="226">
        <v>0</v>
      </c>
      <c r="AB44" s="226">
        <v>0</v>
      </c>
      <c r="AC44" s="512">
        <v>0</v>
      </c>
      <c r="AD44" s="226">
        <v>0</v>
      </c>
      <c r="AE44" s="226">
        <v>0</v>
      </c>
      <c r="AF44" s="527"/>
      <c r="AG44" s="480"/>
      <c r="AH44" s="527"/>
      <c r="AI44" s="527"/>
      <c r="AJ44" s="527"/>
      <c r="AK44" s="480"/>
      <c r="AL44" s="226"/>
      <c r="AM44" s="226"/>
      <c r="AN44" s="226"/>
      <c r="AO44" s="512"/>
      <c r="AP44" s="513"/>
      <c r="AQ44" s="512"/>
      <c r="AR44" s="512"/>
      <c r="AS44" s="512"/>
      <c r="AT44" s="255"/>
      <c r="AU44" s="226">
        <v>-96</v>
      </c>
      <c r="AV44" s="485">
        <v>1866</v>
      </c>
      <c r="AW44" s="485">
        <v>-1962</v>
      </c>
      <c r="AX44" s="256">
        <v>-1.0514469453376205</v>
      </c>
      <c r="AY44" s="438"/>
      <c r="AZ44" s="218">
        <v>-96</v>
      </c>
      <c r="BA44" s="518">
        <v>1866</v>
      </c>
      <c r="BB44" s="518">
        <v>644</v>
      </c>
      <c r="BC44" s="518">
        <v>-1956</v>
      </c>
      <c r="BD44" s="518">
        <v>-1039</v>
      </c>
      <c r="BE44" s="518">
        <v>0</v>
      </c>
      <c r="BF44" s="518">
        <v>0</v>
      </c>
      <c r="BG44" s="518">
        <v>0</v>
      </c>
      <c r="BH44" s="515">
        <v>0</v>
      </c>
      <c r="BI44" s="515">
        <v>0</v>
      </c>
      <c r="BJ44" s="254"/>
      <c r="BK44" s="254"/>
      <c r="BL44" s="254"/>
      <c r="BM44" s="470"/>
    </row>
    <row r="45" spans="1:67" ht="9" customHeight="1" x14ac:dyDescent="0.2">
      <c r="A45" s="442"/>
      <c r="B45" s="444"/>
      <c r="C45" s="443"/>
      <c r="D45" s="256"/>
      <c r="E45" s="130"/>
      <c r="F45" s="412"/>
      <c r="G45" s="527"/>
      <c r="H45" s="527"/>
      <c r="I45" s="480"/>
      <c r="J45" s="527"/>
      <c r="K45" s="527"/>
      <c r="L45" s="527"/>
      <c r="M45" s="480"/>
      <c r="N45" s="527"/>
      <c r="O45" s="527"/>
      <c r="P45" s="527"/>
      <c r="Q45" s="480"/>
      <c r="R45" s="527"/>
      <c r="S45" s="527"/>
      <c r="T45" s="527"/>
      <c r="U45" s="480"/>
      <c r="V45" s="527"/>
      <c r="W45" s="527"/>
      <c r="X45" s="527"/>
      <c r="Y45" s="480"/>
      <c r="Z45" s="527"/>
      <c r="AA45" s="527"/>
      <c r="AB45" s="527"/>
      <c r="AC45" s="480"/>
      <c r="AD45" s="527"/>
      <c r="AE45" s="527"/>
      <c r="AF45" s="527"/>
      <c r="AG45" s="480"/>
      <c r="AH45" s="527"/>
      <c r="AI45" s="527"/>
      <c r="AJ45" s="527"/>
      <c r="AK45" s="480"/>
      <c r="AL45" s="226"/>
      <c r="AM45" s="226"/>
      <c r="AN45" s="226"/>
      <c r="AO45" s="512"/>
      <c r="AP45" s="513"/>
      <c r="AQ45" s="512"/>
      <c r="AR45" s="512"/>
      <c r="AS45" s="512"/>
      <c r="AT45" s="255"/>
      <c r="AU45" s="527"/>
      <c r="AV45" s="527"/>
      <c r="AW45" s="485"/>
      <c r="AX45" s="525"/>
      <c r="AY45" s="438"/>
      <c r="AZ45" s="486"/>
      <c r="BA45" s="518"/>
      <c r="BB45" s="518"/>
      <c r="BC45" s="518"/>
      <c r="BD45" s="518"/>
      <c r="BE45" s="518"/>
      <c r="BF45" s="518"/>
      <c r="BG45" s="518"/>
      <c r="BH45" s="486"/>
      <c r="BI45" s="486"/>
      <c r="BJ45" s="254"/>
      <c r="BK45" s="254"/>
      <c r="BL45" s="254"/>
      <c r="BM45" s="470"/>
    </row>
    <row r="46" spans="1:67" ht="14.25" customHeight="1" thickBot="1" x14ac:dyDescent="0.25">
      <c r="A46" s="442" t="s">
        <v>247</v>
      </c>
      <c r="B46" s="438"/>
      <c r="C46" s="440">
        <v>4491</v>
      </c>
      <c r="D46" s="435">
        <v>0.16637030451211379</v>
      </c>
      <c r="E46" s="130"/>
      <c r="F46" s="414">
        <v>-22503</v>
      </c>
      <c r="G46" s="534">
        <v>-346277</v>
      </c>
      <c r="H46" s="534">
        <v>-105</v>
      </c>
      <c r="I46" s="490">
        <v>10414</v>
      </c>
      <c r="J46" s="534">
        <v>-26994</v>
      </c>
      <c r="K46" s="534">
        <v>-21380</v>
      </c>
      <c r="L46" s="534">
        <v>17109</v>
      </c>
      <c r="M46" s="490">
        <v>18081</v>
      </c>
      <c r="N46" s="519">
        <v>25734</v>
      </c>
      <c r="O46" s="519">
        <v>17321</v>
      </c>
      <c r="P46" s="534">
        <v>-383</v>
      </c>
      <c r="Q46" s="490">
        <v>8741</v>
      </c>
      <c r="R46" s="519">
        <v>6830</v>
      </c>
      <c r="S46" s="519">
        <v>10880</v>
      </c>
      <c r="T46" s="534">
        <v>-14562</v>
      </c>
      <c r="U46" s="535">
        <v>-19967</v>
      </c>
      <c r="V46" s="534">
        <v>-31250</v>
      </c>
      <c r="W46" s="534">
        <v>3026</v>
      </c>
      <c r="X46" s="534">
        <v>-5278</v>
      </c>
      <c r="Y46" s="490">
        <v>13195</v>
      </c>
      <c r="Z46" s="519">
        <v>41323</v>
      </c>
      <c r="AA46" s="519">
        <v>42997</v>
      </c>
      <c r="AB46" s="519">
        <v>10251</v>
      </c>
      <c r="AC46" s="490">
        <v>5172</v>
      </c>
      <c r="AD46" s="519">
        <v>7526</v>
      </c>
      <c r="AE46" s="519">
        <v>15113</v>
      </c>
      <c r="AF46" s="519">
        <v>6746</v>
      </c>
      <c r="AG46" s="541"/>
      <c r="AH46" s="542"/>
      <c r="AI46" s="542"/>
      <c r="AJ46" s="542"/>
      <c r="AK46" s="541"/>
      <c r="AL46" s="543"/>
      <c r="AM46" s="543"/>
      <c r="AN46" s="543"/>
      <c r="AO46" s="544"/>
      <c r="AP46" s="545"/>
      <c r="AQ46" s="544"/>
      <c r="AR46" s="544"/>
      <c r="AS46" s="544"/>
      <c r="AT46" s="255"/>
      <c r="AU46" s="534">
        <v>-358471</v>
      </c>
      <c r="AV46" s="534">
        <v>-13184</v>
      </c>
      <c r="AW46" s="491">
        <v>-345287</v>
      </c>
      <c r="AX46" s="523" t="s">
        <v>41</v>
      </c>
      <c r="AY46" s="438"/>
      <c r="AZ46" s="524">
        <v>-358471</v>
      </c>
      <c r="BA46" s="524">
        <v>-13184</v>
      </c>
      <c r="BB46" s="524">
        <v>51413</v>
      </c>
      <c r="BC46" s="524">
        <v>-16819</v>
      </c>
      <c r="BD46" s="524">
        <v>-20307</v>
      </c>
      <c r="BE46" s="524">
        <v>99743</v>
      </c>
      <c r="BF46" s="524">
        <v>38497</v>
      </c>
      <c r="BG46" s="524">
        <v>-47651</v>
      </c>
      <c r="BH46" s="495">
        <v>31334</v>
      </c>
      <c r="BI46" s="495">
        <v>93456</v>
      </c>
      <c r="BJ46" s="540"/>
      <c r="BK46" s="540"/>
      <c r="BL46" s="540"/>
      <c r="BM46" s="470"/>
    </row>
    <row r="47" spans="1:67" ht="12" customHeight="1" thickTop="1" x14ac:dyDescent="0.2">
      <c r="A47" s="163"/>
      <c r="B47" s="161"/>
      <c r="C47" s="443"/>
      <c r="D47" s="256"/>
      <c r="E47" s="130"/>
      <c r="F47" s="392"/>
      <c r="G47" s="479"/>
      <c r="H47" s="479"/>
      <c r="I47" s="530"/>
      <c r="J47" s="479"/>
      <c r="K47" s="479"/>
      <c r="L47" s="479"/>
      <c r="M47" s="530"/>
      <c r="N47" s="479"/>
      <c r="O47" s="479"/>
      <c r="P47" s="479"/>
      <c r="Q47" s="530"/>
      <c r="R47" s="479"/>
      <c r="S47" s="479"/>
      <c r="T47" s="451"/>
      <c r="U47" s="497"/>
      <c r="V47" s="451"/>
      <c r="W47" s="451"/>
      <c r="X47" s="451"/>
      <c r="Y47" s="530"/>
      <c r="Z47" s="479"/>
      <c r="AA47" s="479"/>
      <c r="AB47" s="479"/>
      <c r="AC47" s="530"/>
      <c r="AD47" s="479"/>
      <c r="AE47" s="479"/>
      <c r="AF47" s="479"/>
      <c r="AG47" s="530"/>
      <c r="AH47" s="479"/>
      <c r="AI47" s="479"/>
      <c r="AJ47" s="479"/>
      <c r="AK47" s="530"/>
      <c r="AL47" s="511"/>
      <c r="AM47" s="511"/>
      <c r="AN47" s="511"/>
      <c r="AO47" s="512"/>
      <c r="AP47" s="513"/>
      <c r="AQ47" s="512"/>
      <c r="AR47" s="512"/>
      <c r="AS47" s="512"/>
      <c r="AT47" s="255"/>
      <c r="AU47" s="479"/>
      <c r="AV47" s="479"/>
      <c r="AW47" s="485"/>
      <c r="AX47" s="525"/>
      <c r="AY47" s="438"/>
      <c r="AZ47" s="1466"/>
      <c r="BA47" s="501"/>
      <c r="BB47" s="501"/>
      <c r="BC47" s="501"/>
      <c r="BD47" s="501"/>
      <c r="BE47" s="501"/>
      <c r="BF47" s="501"/>
      <c r="BG47" s="501"/>
      <c r="BH47" s="531"/>
      <c r="BI47" s="486"/>
      <c r="BJ47" s="254"/>
      <c r="BK47" s="254"/>
      <c r="BL47" s="254"/>
      <c r="BM47" s="470"/>
      <c r="BO47" s="403"/>
    </row>
    <row r="48" spans="1:67" ht="12.75" customHeight="1" x14ac:dyDescent="0.2">
      <c r="A48" s="438"/>
      <c r="B48" s="438" t="s">
        <v>193</v>
      </c>
      <c r="C48" s="443">
        <v>0</v>
      </c>
      <c r="D48" s="256">
        <v>0</v>
      </c>
      <c r="E48" s="130"/>
      <c r="F48" s="394">
        <v>-2998</v>
      </c>
      <c r="G48" s="226">
        <v>-2998</v>
      </c>
      <c r="H48" s="226">
        <v>-2998</v>
      </c>
      <c r="I48" s="512">
        <v>-2998</v>
      </c>
      <c r="J48" s="226">
        <v>-2998</v>
      </c>
      <c r="K48" s="226">
        <v>-2960</v>
      </c>
      <c r="L48" s="226">
        <v>-2921</v>
      </c>
      <c r="M48" s="512">
        <v>-2998</v>
      </c>
      <c r="N48" s="226">
        <v>-2960</v>
      </c>
      <c r="O48" s="226">
        <v>-2921</v>
      </c>
      <c r="P48" s="226">
        <v>-2921</v>
      </c>
      <c r="Q48" s="512">
        <v>-2960</v>
      </c>
      <c r="R48" s="226">
        <v>-2887</v>
      </c>
      <c r="S48" s="226">
        <v>-2998</v>
      </c>
      <c r="T48" s="526">
        <v>-2998</v>
      </c>
      <c r="U48" s="497">
        <v>-2837</v>
      </c>
      <c r="V48" s="526">
        <v>-1107</v>
      </c>
      <c r="W48" s="526">
        <v>-1818</v>
      </c>
      <c r="X48" s="526">
        <v>-1800</v>
      </c>
      <c r="Y48" s="512">
        <v>-90</v>
      </c>
      <c r="Z48" s="226">
        <v>0</v>
      </c>
      <c r="AA48" s="226">
        <v>0</v>
      </c>
      <c r="AB48" s="226">
        <v>0</v>
      </c>
      <c r="AC48" s="512">
        <v>0</v>
      </c>
      <c r="AD48" s="226">
        <v>0</v>
      </c>
      <c r="AE48" s="226">
        <v>0</v>
      </c>
      <c r="AF48" s="226">
        <v>0</v>
      </c>
      <c r="AG48" s="530"/>
      <c r="AH48" s="479"/>
      <c r="AI48" s="479"/>
      <c r="AJ48" s="479"/>
      <c r="AK48" s="530"/>
      <c r="AL48" s="511"/>
      <c r="AM48" s="511"/>
      <c r="AN48" s="511"/>
      <c r="AO48" s="512"/>
      <c r="AP48" s="513"/>
      <c r="AQ48" s="512"/>
      <c r="AR48" s="512"/>
      <c r="AS48" s="512"/>
      <c r="AT48" s="255"/>
      <c r="AU48" s="526">
        <v>-11992</v>
      </c>
      <c r="AV48" s="498">
        <v>-11877</v>
      </c>
      <c r="AW48" s="485">
        <v>-115</v>
      </c>
      <c r="AX48" s="256">
        <v>-9.6825797760377204E-3</v>
      </c>
      <c r="AY48" s="438"/>
      <c r="AZ48" s="218">
        <v>-11992</v>
      </c>
      <c r="BA48" s="501">
        <v>-11877</v>
      </c>
      <c r="BB48" s="501">
        <v>-11762</v>
      </c>
      <c r="BC48" s="501">
        <v>-11720</v>
      </c>
      <c r="BD48" s="501">
        <v>-4815</v>
      </c>
      <c r="BE48" s="501">
        <v>0</v>
      </c>
      <c r="BF48" s="501">
        <v>0</v>
      </c>
      <c r="BG48" s="501">
        <v>0</v>
      </c>
      <c r="BH48" s="483">
        <v>0</v>
      </c>
      <c r="BI48" s="483">
        <v>0</v>
      </c>
      <c r="BJ48" s="254"/>
      <c r="BK48" s="254"/>
      <c r="BL48" s="254"/>
      <c r="BM48" s="470"/>
      <c r="BO48" s="423"/>
    </row>
    <row r="49" spans="1:67" ht="9" customHeight="1" x14ac:dyDescent="0.2">
      <c r="A49" s="438"/>
      <c r="B49" s="438"/>
      <c r="C49" s="443"/>
      <c r="D49" s="256"/>
      <c r="E49" s="130"/>
      <c r="F49" s="392"/>
      <c r="G49" s="479"/>
      <c r="H49" s="479"/>
      <c r="I49" s="480"/>
      <c r="J49" s="479"/>
      <c r="K49" s="479"/>
      <c r="L49" s="479"/>
      <c r="M49" s="480"/>
      <c r="N49" s="479"/>
      <c r="O49" s="479"/>
      <c r="P49" s="479"/>
      <c r="Q49" s="480"/>
      <c r="R49" s="479"/>
      <c r="S49" s="479"/>
      <c r="T49" s="451"/>
      <c r="U49" s="497"/>
      <c r="V49" s="504"/>
      <c r="W49" s="451"/>
      <c r="X49" s="451"/>
      <c r="Y49" s="480"/>
      <c r="Z49" s="502"/>
      <c r="AA49" s="479"/>
      <c r="AB49" s="479"/>
      <c r="AC49" s="480"/>
      <c r="AD49" s="502"/>
      <c r="AE49" s="479"/>
      <c r="AF49" s="479"/>
      <c r="AG49" s="480"/>
      <c r="AH49" s="479"/>
      <c r="AI49" s="479"/>
      <c r="AJ49" s="479"/>
      <c r="AK49" s="480"/>
      <c r="AL49" s="481"/>
      <c r="AM49" s="481"/>
      <c r="AN49" s="481"/>
      <c r="AO49" s="482"/>
      <c r="AP49" s="546"/>
      <c r="AQ49" s="547"/>
      <c r="AR49" s="482"/>
      <c r="AS49" s="482"/>
      <c r="AT49" s="478"/>
      <c r="AU49" s="502"/>
      <c r="AV49" s="479"/>
      <c r="AW49" s="485"/>
      <c r="AX49" s="487"/>
      <c r="AY49" s="438"/>
      <c r="AZ49" s="1467"/>
      <c r="BA49" s="518"/>
      <c r="BB49" s="518"/>
      <c r="BC49" s="518"/>
      <c r="BD49" s="518"/>
      <c r="BE49" s="518"/>
      <c r="BF49" s="518"/>
      <c r="BG49" s="518"/>
      <c r="BH49" s="486"/>
      <c r="BI49" s="486"/>
      <c r="BJ49" s="533"/>
      <c r="BK49" s="533"/>
      <c r="BL49" s="533"/>
      <c r="BM49" s="470"/>
    </row>
    <row r="50" spans="1:67" ht="12.75" customHeight="1" thickBot="1" x14ac:dyDescent="0.25">
      <c r="A50" s="442" t="s">
        <v>257</v>
      </c>
      <c r="B50" s="438"/>
      <c r="C50" s="445">
        <v>4491</v>
      </c>
      <c r="D50" s="446">
        <v>0.14973993064817284</v>
      </c>
      <c r="E50" s="130"/>
      <c r="F50" s="415">
        <v>-25501</v>
      </c>
      <c r="G50" s="537">
        <v>-349275</v>
      </c>
      <c r="H50" s="537">
        <v>-3103</v>
      </c>
      <c r="I50" s="541">
        <v>7416</v>
      </c>
      <c r="J50" s="537">
        <v>-29992</v>
      </c>
      <c r="K50" s="537">
        <v>-24340</v>
      </c>
      <c r="L50" s="537">
        <v>14188</v>
      </c>
      <c r="M50" s="541">
        <v>15083</v>
      </c>
      <c r="N50" s="542">
        <v>22774</v>
      </c>
      <c r="O50" s="542">
        <v>14400</v>
      </c>
      <c r="P50" s="537">
        <v>-3304</v>
      </c>
      <c r="Q50" s="541">
        <v>5781</v>
      </c>
      <c r="R50" s="542">
        <v>3943</v>
      </c>
      <c r="S50" s="542">
        <v>7882</v>
      </c>
      <c r="T50" s="537">
        <v>-17560</v>
      </c>
      <c r="U50" s="536">
        <v>-22804</v>
      </c>
      <c r="V50" s="537">
        <v>-32357</v>
      </c>
      <c r="W50" s="537">
        <v>1208</v>
      </c>
      <c r="X50" s="537">
        <v>-7078</v>
      </c>
      <c r="Y50" s="541">
        <v>13105</v>
      </c>
      <c r="Z50" s="542">
        <v>41323</v>
      </c>
      <c r="AA50" s="542">
        <v>42997</v>
      </c>
      <c r="AB50" s="542">
        <v>10251</v>
      </c>
      <c r="AC50" s="541">
        <v>5172</v>
      </c>
      <c r="AD50" s="542">
        <v>7526</v>
      </c>
      <c r="AE50" s="542">
        <v>15113</v>
      </c>
      <c r="AF50" s="542">
        <v>6746</v>
      </c>
      <c r="AG50" s="541"/>
      <c r="AH50" s="542"/>
      <c r="AI50" s="542"/>
      <c r="AJ50" s="542"/>
      <c r="AK50" s="541"/>
      <c r="AL50" s="548"/>
      <c r="AM50" s="548"/>
      <c r="AN50" s="548"/>
      <c r="AO50" s="549"/>
      <c r="AP50" s="550"/>
      <c r="AQ50" s="549"/>
      <c r="AR50" s="549"/>
      <c r="AS50" s="549"/>
      <c r="AT50" s="478"/>
      <c r="AU50" s="537">
        <v>-370463</v>
      </c>
      <c r="AV50" s="537">
        <v>-25061</v>
      </c>
      <c r="AW50" s="548">
        <v>-345402</v>
      </c>
      <c r="AX50" s="446" t="s">
        <v>41</v>
      </c>
      <c r="AY50" s="438"/>
      <c r="AZ50" s="538">
        <v>-370463</v>
      </c>
      <c r="BA50" s="538">
        <v>-25061</v>
      </c>
      <c r="BB50" s="538">
        <v>39651</v>
      </c>
      <c r="BC50" s="538">
        <v>-28539</v>
      </c>
      <c r="BD50" s="538">
        <v>-25122</v>
      </c>
      <c r="BE50" s="538">
        <v>99743</v>
      </c>
      <c r="BF50" s="538">
        <v>38497</v>
      </c>
      <c r="BG50" s="538">
        <v>-47651</v>
      </c>
      <c r="BH50" s="551">
        <v>31334</v>
      </c>
      <c r="BI50" s="551">
        <v>93456</v>
      </c>
      <c r="BJ50" s="540"/>
      <c r="BK50" s="540"/>
      <c r="BL50" s="540"/>
      <c r="BM50" s="470"/>
      <c r="BO50" s="403"/>
    </row>
    <row r="51" spans="1:67" ht="12.75" customHeight="1" thickTop="1" x14ac:dyDescent="0.2">
      <c r="A51" s="447"/>
      <c r="B51" s="447"/>
      <c r="C51" s="225"/>
      <c r="D51" s="167"/>
      <c r="E51" s="119"/>
      <c r="F51" s="119"/>
      <c r="G51" s="167"/>
      <c r="H51" s="167"/>
      <c r="I51" s="167"/>
      <c r="J51" s="167"/>
      <c r="K51" s="167"/>
      <c r="L51" s="167"/>
      <c r="M51" s="167"/>
      <c r="N51" s="167"/>
      <c r="O51" s="167"/>
      <c r="P51" s="167"/>
      <c r="Q51" s="454"/>
      <c r="R51" s="167"/>
      <c r="S51" s="167"/>
      <c r="T51" s="167"/>
      <c r="U51" s="454"/>
      <c r="V51" s="167"/>
      <c r="W51" s="167"/>
      <c r="X51" s="167"/>
      <c r="Y51" s="454"/>
      <c r="Z51" s="167"/>
      <c r="AA51" s="167"/>
      <c r="AB51" s="167"/>
      <c r="AC51" s="454"/>
      <c r="AD51" s="167"/>
      <c r="AE51" s="167"/>
      <c r="AF51" s="167"/>
      <c r="AG51" s="454"/>
      <c r="AH51" s="167"/>
      <c r="AI51" s="167"/>
      <c r="AJ51" s="167"/>
      <c r="AK51" s="454"/>
      <c r="AL51" s="552"/>
      <c r="AM51" s="552"/>
      <c r="AN51" s="552"/>
      <c r="AO51" s="552"/>
      <c r="AP51" s="552"/>
      <c r="AQ51" s="552"/>
      <c r="AR51" s="552"/>
      <c r="AS51" s="552"/>
      <c r="AT51" s="454"/>
      <c r="AU51" s="454"/>
      <c r="AV51" s="454"/>
      <c r="AW51" s="225"/>
      <c r="AX51" s="167"/>
      <c r="AY51" s="454"/>
      <c r="AZ51" s="454"/>
      <c r="BA51" s="454"/>
      <c r="BB51" s="454"/>
      <c r="BC51" s="454"/>
      <c r="BD51" s="454"/>
      <c r="BE51" s="454"/>
      <c r="BF51" s="454"/>
      <c r="BG51" s="454"/>
      <c r="BH51" s="225"/>
      <c r="BI51" s="225"/>
      <c r="BJ51" s="553"/>
      <c r="BK51" s="553"/>
      <c r="BL51" s="553"/>
      <c r="BO51" s="403"/>
    </row>
    <row r="52" spans="1:67" ht="12.75" customHeight="1" x14ac:dyDescent="0.2">
      <c r="A52" s="161" t="s">
        <v>217</v>
      </c>
      <c r="B52" s="447"/>
      <c r="C52" s="448">
        <v>0.97165086498364195</v>
      </c>
      <c r="D52" s="167"/>
      <c r="E52" s="119"/>
      <c r="F52" s="139">
        <v>0.51030799554033601</v>
      </c>
      <c r="G52" s="310">
        <v>0.5340332275609474</v>
      </c>
      <c r="H52" s="310">
        <v>0.44777074742132822</v>
      </c>
      <c r="I52" s="310">
        <v>0.45637292846018263</v>
      </c>
      <c r="J52" s="310">
        <v>0.50059148689049959</v>
      </c>
      <c r="K52" s="310">
        <v>0.46272323708033231</v>
      </c>
      <c r="L52" s="310">
        <v>0.46216420974220279</v>
      </c>
      <c r="M52" s="310">
        <v>0.45644985257945236</v>
      </c>
      <c r="N52" s="310">
        <v>0.45139666125447292</v>
      </c>
      <c r="O52" s="310">
        <v>0.45409791348247958</v>
      </c>
      <c r="P52" s="310">
        <v>0.43294818500212762</v>
      </c>
      <c r="Q52" s="310"/>
      <c r="R52" s="310"/>
      <c r="S52" s="310"/>
      <c r="T52" s="310"/>
      <c r="U52" s="310"/>
      <c r="V52" s="310"/>
      <c r="W52" s="310"/>
      <c r="X52" s="310"/>
      <c r="Y52" s="310"/>
      <c r="Z52" s="310"/>
      <c r="AA52" s="310"/>
      <c r="AB52" s="310"/>
      <c r="AC52" s="454"/>
      <c r="AD52" s="167"/>
      <c r="AE52" s="167"/>
      <c r="AF52" s="167"/>
      <c r="AG52" s="454"/>
      <c r="AH52" s="167"/>
      <c r="AI52" s="167"/>
      <c r="AJ52" s="167"/>
      <c r="AK52" s="454"/>
      <c r="AL52" s="552"/>
      <c r="AM52" s="552"/>
      <c r="AN52" s="552"/>
      <c r="AO52" s="552"/>
      <c r="AP52" s="552"/>
      <c r="AQ52" s="552"/>
      <c r="AR52" s="552"/>
      <c r="AS52" s="552"/>
      <c r="AT52" s="454"/>
      <c r="AU52" s="310">
        <v>0.48597178235730926</v>
      </c>
      <c r="AV52" s="310">
        <v>0.47081905120900858</v>
      </c>
      <c r="AW52" s="448">
        <v>1.515273114830068</v>
      </c>
      <c r="AX52" s="167"/>
      <c r="AY52" s="454"/>
      <c r="AZ52" s="310">
        <v>0.48597178235730926</v>
      </c>
      <c r="BA52" s="310">
        <v>0.47081905120900858</v>
      </c>
      <c r="BB52" s="310">
        <v>0.43941495058720087</v>
      </c>
      <c r="BC52" s="310">
        <v>0.45517499203384176</v>
      </c>
      <c r="BD52" s="310">
        <v>0.46784566447994919</v>
      </c>
      <c r="BE52" s="310">
        <v>0.4732408281910479</v>
      </c>
      <c r="BF52" s="310"/>
      <c r="BG52" s="310"/>
      <c r="BH52" s="310"/>
      <c r="BI52" s="225"/>
      <c r="BJ52" s="553"/>
      <c r="BK52" s="553"/>
      <c r="BL52" s="553"/>
      <c r="BO52" s="417"/>
    </row>
    <row r="53" spans="1:67" ht="12.75" customHeight="1" x14ac:dyDescent="0.2">
      <c r="A53" s="161" t="s">
        <v>218</v>
      </c>
      <c r="B53" s="447"/>
      <c r="C53" s="448">
        <v>0.79210454126528851</v>
      </c>
      <c r="D53" s="167"/>
      <c r="E53" s="119"/>
      <c r="F53" s="139">
        <v>5.1734092538026598E-2</v>
      </c>
      <c r="G53" s="310">
        <v>4.7663566820834044E-2</v>
      </c>
      <c r="H53" s="310">
        <v>3.8483331759372935E-2</v>
      </c>
      <c r="I53" s="310">
        <v>4.0237067156593025E-2</v>
      </c>
      <c r="J53" s="310">
        <v>4.3813047125373712E-2</v>
      </c>
      <c r="K53" s="310">
        <v>6.1085714628974414E-2</v>
      </c>
      <c r="L53" s="310">
        <v>4.3141138777082248E-2</v>
      </c>
      <c r="M53" s="310">
        <v>4.1754223069279513E-2</v>
      </c>
      <c r="N53" s="310">
        <v>3.9547109730914139E-2</v>
      </c>
      <c r="O53" s="310">
        <v>4.3293398395386193E-2</v>
      </c>
      <c r="P53" s="310">
        <v>4.4455718852628938E-2</v>
      </c>
      <c r="Q53" s="310">
        <v>4.9665920707575133E-2</v>
      </c>
      <c r="R53" s="310">
        <v>4.4400401888324594E-2</v>
      </c>
      <c r="S53" s="310">
        <v>4.4916805432972613E-2</v>
      </c>
      <c r="T53" s="310">
        <v>6.3087154807903584E-2</v>
      </c>
      <c r="U53" s="310">
        <v>7.4506764114205565E-2</v>
      </c>
      <c r="V53" s="310">
        <v>4.0395740945005969E-2</v>
      </c>
      <c r="W53" s="310">
        <v>4.6210333425744987E-2</v>
      </c>
      <c r="X53" s="310">
        <v>6.443514644351464E-2</v>
      </c>
      <c r="Y53" s="310">
        <v>1.3330579598580575E-3</v>
      </c>
      <c r="Z53" s="257">
        <v>-1.0258688584179811E-2</v>
      </c>
      <c r="AA53" s="310">
        <v>1.5951560623778616E-2</v>
      </c>
      <c r="AB53" s="310">
        <v>3.1637471949626551E-2</v>
      </c>
      <c r="AC53" s="454"/>
      <c r="AD53" s="167"/>
      <c r="AE53" s="167"/>
      <c r="AF53" s="167"/>
      <c r="AG53" s="454"/>
      <c r="AH53" s="167"/>
      <c r="AI53" s="167"/>
      <c r="AJ53" s="167"/>
      <c r="AK53" s="454"/>
      <c r="AL53" s="552"/>
      <c r="AM53" s="552"/>
      <c r="AN53" s="552"/>
      <c r="AO53" s="552"/>
      <c r="AP53" s="552"/>
      <c r="AQ53" s="552"/>
      <c r="AR53" s="552"/>
      <c r="AS53" s="552"/>
      <c r="AT53" s="454"/>
      <c r="AU53" s="310">
        <v>4.4458971445979649E-2</v>
      </c>
      <c r="AV53" s="310">
        <v>4.6323471807966504E-2</v>
      </c>
      <c r="AW53" s="448">
        <v>-0.18645003619868553</v>
      </c>
      <c r="AX53" s="167"/>
      <c r="AY53" s="454"/>
      <c r="AZ53" s="310">
        <v>4.4458971445979649E-2</v>
      </c>
      <c r="BA53" s="310">
        <v>4.6323471807966504E-2</v>
      </c>
      <c r="BB53" s="310">
        <v>4.3826089396710177E-2</v>
      </c>
      <c r="BC53" s="310">
        <v>5.5065598490569828E-2</v>
      </c>
      <c r="BD53" s="310">
        <v>3.6247817691249601E-2</v>
      </c>
      <c r="BE53" s="310">
        <v>1.0869416436150423E-2</v>
      </c>
      <c r="BF53" s="310">
        <v>3.0808415737866145E-2</v>
      </c>
      <c r="BG53" s="310">
        <v>1.560743613950402E-2</v>
      </c>
      <c r="BH53" s="310">
        <v>1.2490106474159272E-2</v>
      </c>
      <c r="BI53" s="225"/>
      <c r="BJ53" s="553"/>
      <c r="BK53" s="553"/>
      <c r="BL53" s="553"/>
    </row>
    <row r="54" spans="1:67" ht="12.75" customHeight="1" x14ac:dyDescent="0.2">
      <c r="A54" s="449" t="s">
        <v>73</v>
      </c>
      <c r="B54" s="450"/>
      <c r="C54" s="448">
        <v>1.7637554062489236</v>
      </c>
      <c r="D54" s="167"/>
      <c r="E54" s="119"/>
      <c r="F54" s="139">
        <v>0.56204208807836264</v>
      </c>
      <c r="G54" s="310">
        <v>0.58169679438178146</v>
      </c>
      <c r="H54" s="310">
        <v>0.48625407918070113</v>
      </c>
      <c r="I54" s="310">
        <v>0.4966099956167756</v>
      </c>
      <c r="J54" s="310">
        <v>0.54440453401587341</v>
      </c>
      <c r="K54" s="310">
        <v>0.52380895170930675</v>
      </c>
      <c r="L54" s="310">
        <v>0.5053053485192851</v>
      </c>
      <c r="M54" s="310">
        <v>0.49770407564873187</v>
      </c>
      <c r="N54" s="310">
        <v>0.49094377098538705</v>
      </c>
      <c r="O54" s="310">
        <v>0.49739131187786578</v>
      </c>
      <c r="P54" s="310">
        <v>0.47740390385475651</v>
      </c>
      <c r="Q54" s="310">
        <v>0.46106146952160698</v>
      </c>
      <c r="R54" s="310">
        <v>0.51978015424070179</v>
      </c>
      <c r="S54" s="310">
        <v>0.49624135337365166</v>
      </c>
      <c r="T54" s="310">
        <v>0.50650860937089692</v>
      </c>
      <c r="U54" s="310">
        <v>0.52194119680834705</v>
      </c>
      <c r="V54" s="310">
        <v>0.53824032595727433</v>
      </c>
      <c r="W54" s="310">
        <v>0.47207703074603252</v>
      </c>
      <c r="X54" s="310">
        <v>0.5174728033472803</v>
      </c>
      <c r="Y54" s="310">
        <v>0.4857462934104379</v>
      </c>
      <c r="Z54" s="310">
        <v>0.48217048001777096</v>
      </c>
      <c r="AA54" s="310">
        <v>0.49695095630881281</v>
      </c>
      <c r="AB54" s="310">
        <v>0.47250561007468933</v>
      </c>
      <c r="AC54" s="310">
        <v>0.47713554111784723</v>
      </c>
      <c r="AD54" s="310">
        <v>0.50849908826056889</v>
      </c>
      <c r="AE54" s="310">
        <v>0.5419955311004232</v>
      </c>
      <c r="AF54" s="310">
        <v>0.51692203258339797</v>
      </c>
      <c r="AG54" s="310">
        <v>0.49804674712468083</v>
      </c>
      <c r="AH54" s="310">
        <v>0.42060450857976001</v>
      </c>
      <c r="AI54" s="310">
        <v>0.49661650685874204</v>
      </c>
      <c r="AJ54" s="310">
        <v>0.45996084057421793</v>
      </c>
      <c r="AK54" s="554">
        <v>0.47899923570419434</v>
      </c>
      <c r="AL54" s="554">
        <v>0.443</v>
      </c>
      <c r="AM54" s="554">
        <v>0.495</v>
      </c>
      <c r="AN54" s="554">
        <v>0.45</v>
      </c>
      <c r="AO54" s="554">
        <v>0.49399999999999999</v>
      </c>
      <c r="AP54" s="554">
        <v>0.52400000000000002</v>
      </c>
      <c r="AQ54" s="554">
        <v>0.502</v>
      </c>
      <c r="AR54" s="554">
        <v>0.48099999999999998</v>
      </c>
      <c r="AS54" s="554">
        <v>0.50900000000000001</v>
      </c>
      <c r="AT54" s="454"/>
      <c r="AU54" s="310">
        <v>0.53043075380328886</v>
      </c>
      <c r="AV54" s="310">
        <v>0.51714252301697505</v>
      </c>
      <c r="AW54" s="448">
        <v>1.3288230786313804</v>
      </c>
      <c r="AX54" s="167"/>
      <c r="AY54" s="454"/>
      <c r="AZ54" s="310">
        <v>0.53043075380328886</v>
      </c>
      <c r="BA54" s="310">
        <v>0.51714252301697505</v>
      </c>
      <c r="BB54" s="310">
        <v>0.48324103998391105</v>
      </c>
      <c r="BC54" s="310">
        <v>0.51024059052441162</v>
      </c>
      <c r="BD54" s="310">
        <v>0.50409348217119887</v>
      </c>
      <c r="BE54" s="310">
        <v>0.48411024462719832</v>
      </c>
      <c r="BF54" s="310">
        <v>0.51786119330882696</v>
      </c>
      <c r="BG54" s="257">
        <v>0.46471894683298409</v>
      </c>
      <c r="BH54" s="257">
        <v>0.47399999999999998</v>
      </c>
      <c r="BI54" s="555">
        <v>0.50600000000000001</v>
      </c>
      <c r="BJ54" s="556">
        <v>0.51300000000000001</v>
      </c>
      <c r="BK54" s="556">
        <v>0.50900000000000001</v>
      </c>
      <c r="BL54" s="556">
        <v>0.54400000000000004</v>
      </c>
    </row>
    <row r="55" spans="1:67" ht="12.75" customHeight="1" x14ac:dyDescent="0.2">
      <c r="A55" s="449" t="s">
        <v>145</v>
      </c>
      <c r="B55" s="450"/>
      <c r="C55" s="448">
        <v>4.2117273668609956</v>
      </c>
      <c r="D55" s="451"/>
      <c r="E55" s="119"/>
      <c r="F55" s="139">
        <v>0.68347833877518516</v>
      </c>
      <c r="G55" s="310">
        <v>0.71098291326847673</v>
      </c>
      <c r="H55" s="310">
        <v>0.60435357446406646</v>
      </c>
      <c r="I55" s="310">
        <v>0.60182603262238055</v>
      </c>
      <c r="J55" s="310">
        <v>0.6413610651065752</v>
      </c>
      <c r="K55" s="310">
        <v>0.64653302977695815</v>
      </c>
      <c r="L55" s="310">
        <v>0.59108819956744585</v>
      </c>
      <c r="M55" s="310">
        <v>0.58996725797781358</v>
      </c>
      <c r="N55" s="310">
        <v>0.59013273011018808</v>
      </c>
      <c r="O55" s="310">
        <v>0.58983196151697925</v>
      </c>
      <c r="P55" s="310">
        <v>0.59472685018493665</v>
      </c>
      <c r="Q55" s="310">
        <v>0.58449188435675714</v>
      </c>
      <c r="R55" s="310">
        <v>0.6244959191819095</v>
      </c>
      <c r="S55" s="310">
        <v>0.58790102737790373</v>
      </c>
      <c r="T55" s="310">
        <v>0.62228414407365529</v>
      </c>
      <c r="U55" s="310">
        <v>0.66525508615863527</v>
      </c>
      <c r="V55" s="310">
        <v>0.63748508655426239</v>
      </c>
      <c r="W55" s="310">
        <v>0.5735653091169729</v>
      </c>
      <c r="X55" s="310">
        <v>0.63599163179916318</v>
      </c>
      <c r="Y55" s="310">
        <v>0.59187283378081523</v>
      </c>
      <c r="Z55" s="310">
        <v>0.55302409176275769</v>
      </c>
      <c r="AA55" s="310">
        <v>0.55478860748565728</v>
      </c>
      <c r="AB55" s="310">
        <v>0.58184010449810764</v>
      </c>
      <c r="AC55" s="310">
        <v>0.58124502195277683</v>
      </c>
      <c r="AD55" s="310">
        <v>0.6250689917768788</v>
      </c>
      <c r="AE55" s="310">
        <v>0.62828455458235422</v>
      </c>
      <c r="AF55" s="310">
        <v>0.62992145073700545</v>
      </c>
      <c r="AG55" s="310">
        <v>0.5984519470693932</v>
      </c>
      <c r="AH55" s="310">
        <v>0.55440390294964292</v>
      </c>
      <c r="AI55" s="310">
        <v>0.64362068174519427</v>
      </c>
      <c r="AJ55" s="310">
        <v>0.58804103619088866</v>
      </c>
      <c r="AK55" s="554">
        <v>0.56841605484401414</v>
      </c>
      <c r="AL55" s="554">
        <v>0.54500000000000004</v>
      </c>
      <c r="AM55" s="554">
        <v>0.56399999999999995</v>
      </c>
      <c r="AN55" s="554">
        <v>0.52900000000000003</v>
      </c>
      <c r="AO55" s="554">
        <v>0.55200000000000005</v>
      </c>
      <c r="AP55" s="554">
        <v>0.58399999999999996</v>
      </c>
      <c r="AQ55" s="554">
        <v>0.56699999999999995</v>
      </c>
      <c r="AR55" s="554">
        <v>0.54900000000000004</v>
      </c>
      <c r="AS55" s="554">
        <v>0.56999999999999995</v>
      </c>
      <c r="AT55" s="454"/>
      <c r="AU55" s="310">
        <v>0.64845615348975949</v>
      </c>
      <c r="AV55" s="310">
        <v>0.61452399794269286</v>
      </c>
      <c r="AW55" s="448">
        <v>3.2932155547066633</v>
      </c>
      <c r="AX55" s="167"/>
      <c r="AY55" s="454"/>
      <c r="AZ55" s="310">
        <v>0.64845615348975949</v>
      </c>
      <c r="BA55" s="310">
        <v>0.61452399794269286</v>
      </c>
      <c r="BB55" s="310">
        <v>0.58980127308697872</v>
      </c>
      <c r="BC55" s="310">
        <v>0.62129260012896392</v>
      </c>
      <c r="BD55" s="310">
        <v>0.60977674320177755</v>
      </c>
      <c r="BE55" s="310">
        <v>0.5642714131236849</v>
      </c>
      <c r="BF55" s="310">
        <v>0.62073771896865482</v>
      </c>
      <c r="BG55" s="257">
        <v>0.58355609236353434</v>
      </c>
      <c r="BH55" s="257">
        <v>0.54900000000000004</v>
      </c>
      <c r="BI55" s="555">
        <v>0.56899999999999995</v>
      </c>
      <c r="BJ55" s="556">
        <v>0.58499999999999996</v>
      </c>
      <c r="BK55" s="556">
        <v>0.61499999999999999</v>
      </c>
      <c r="BL55" s="556">
        <v>0.63600000000000001</v>
      </c>
    </row>
    <row r="56" spans="1:67" ht="12.75" customHeight="1" x14ac:dyDescent="0.2">
      <c r="A56" s="449" t="s">
        <v>74</v>
      </c>
      <c r="B56" s="450"/>
      <c r="C56" s="448">
        <v>-2.828671980394609</v>
      </c>
      <c r="D56" s="167"/>
      <c r="E56" s="119"/>
      <c r="F56" s="139">
        <v>0.45239209206020548</v>
      </c>
      <c r="G56" s="310">
        <v>2.2172220175211867</v>
      </c>
      <c r="H56" s="310">
        <v>0.38778187007481557</v>
      </c>
      <c r="I56" s="310">
        <v>0.34013354845328136</v>
      </c>
      <c r="J56" s="310">
        <v>0.48067881186415157</v>
      </c>
      <c r="K56" s="310">
        <v>0.50676694439271708</v>
      </c>
      <c r="L56" s="310">
        <v>0.30283388354897556</v>
      </c>
      <c r="M56" s="310">
        <v>0.31519490462460703</v>
      </c>
      <c r="N56" s="310">
        <v>0.28371455144474045</v>
      </c>
      <c r="O56" s="310">
        <v>0.30443498629626903</v>
      </c>
      <c r="P56" s="310">
        <v>0.4104884728268578</v>
      </c>
      <c r="Q56" s="310">
        <v>0.36683562016973686</v>
      </c>
      <c r="R56" s="310">
        <v>0.34803712420459604</v>
      </c>
      <c r="S56" s="310">
        <v>0.35505189062751358</v>
      </c>
      <c r="T56" s="310">
        <v>0.47684607098644688</v>
      </c>
      <c r="U56" s="310">
        <v>0.485562543602237</v>
      </c>
      <c r="V56" s="310">
        <v>0.5315658555252909</v>
      </c>
      <c r="W56" s="310">
        <v>0.39217250775919776</v>
      </c>
      <c r="X56" s="310">
        <v>0.42171548117154811</v>
      </c>
      <c r="Y56" s="310">
        <v>0.30856223753465639</v>
      </c>
      <c r="Z56" s="310">
        <v>0.21144611159352975</v>
      </c>
      <c r="AA56" s="310">
        <v>0.20224538326910851</v>
      </c>
      <c r="AB56" s="310">
        <v>0.32030009712965135</v>
      </c>
      <c r="AC56" s="310">
        <v>0.3685236017035618</v>
      </c>
      <c r="AD56" s="310">
        <v>0.33667987116877313</v>
      </c>
      <c r="AE56" s="310">
        <v>0.24290259069152467</v>
      </c>
      <c r="AF56" s="310">
        <v>0.30655223687613137</v>
      </c>
      <c r="AG56" s="310">
        <v>0.28518946916624838</v>
      </c>
      <c r="AH56" s="310">
        <v>0.38311712587386443</v>
      </c>
      <c r="AI56" s="310">
        <v>1.1871931917236318</v>
      </c>
      <c r="AJ56" s="310">
        <v>0.45685695982098551</v>
      </c>
      <c r="AK56" s="554">
        <v>0.29634821780114412</v>
      </c>
      <c r="AL56" s="554">
        <v>0.80700000000000005</v>
      </c>
      <c r="AM56" s="554">
        <v>0.30300000000000005</v>
      </c>
      <c r="AN56" s="554">
        <v>0.35099999999999998</v>
      </c>
      <c r="AO56" s="554">
        <v>0.20899999999999996</v>
      </c>
      <c r="AP56" s="554">
        <v>0.23099999999999998</v>
      </c>
      <c r="AQ56" s="554">
        <v>0.24400000000000011</v>
      </c>
      <c r="AR56" s="554">
        <v>0.28899999999999992</v>
      </c>
      <c r="AS56" s="554">
        <v>0.24</v>
      </c>
      <c r="AT56" s="454"/>
      <c r="AU56" s="310">
        <v>0.81355030749995239</v>
      </c>
      <c r="AV56" s="310">
        <v>0.39189884225381855</v>
      </c>
      <c r="AW56" s="448">
        <v>42.165146524613384</v>
      </c>
      <c r="AX56" s="167"/>
      <c r="AY56" s="454"/>
      <c r="AZ56" s="310">
        <v>0.81355030749995239</v>
      </c>
      <c r="BA56" s="310">
        <v>0.39189884225381855</v>
      </c>
      <c r="BB56" s="310">
        <v>0.33467875834264843</v>
      </c>
      <c r="BC56" s="310">
        <v>0.40844186962597945</v>
      </c>
      <c r="BD56" s="310">
        <v>0.41687222251613587</v>
      </c>
      <c r="BE56" s="310">
        <v>0.25844324074108638</v>
      </c>
      <c r="BF56" s="310">
        <v>0.28984636482164777</v>
      </c>
      <c r="BG56" s="257">
        <v>0.51524425344500246</v>
      </c>
      <c r="BH56" s="257">
        <v>0.38100000000000001</v>
      </c>
      <c r="BI56" s="555">
        <v>0.248</v>
      </c>
      <c r="BJ56" s="556">
        <v>0.21100000000000008</v>
      </c>
      <c r="BK56" s="556">
        <v>0.21699999999999997</v>
      </c>
      <c r="BL56" s="556">
        <v>0.20799999999999996</v>
      </c>
    </row>
    <row r="57" spans="1:67" ht="12.75" customHeight="1" x14ac:dyDescent="0.2">
      <c r="A57" s="449" t="s">
        <v>75</v>
      </c>
      <c r="B57" s="449"/>
      <c r="C57" s="448">
        <v>1.3830553864663919</v>
      </c>
      <c r="D57" s="167"/>
      <c r="E57" s="119"/>
      <c r="F57" s="139">
        <v>1.1358704308353906</v>
      </c>
      <c r="G57" s="310">
        <v>2.9282049307896632</v>
      </c>
      <c r="H57" s="310">
        <v>0.99213544453888203</v>
      </c>
      <c r="I57" s="310">
        <v>0.94195958107566191</v>
      </c>
      <c r="J57" s="310">
        <v>1.1220398769707267</v>
      </c>
      <c r="K57" s="310">
        <v>1.1532999741696752</v>
      </c>
      <c r="L57" s="310">
        <v>0.89442208311642135</v>
      </c>
      <c r="M57" s="310">
        <v>0.90516216260242066</v>
      </c>
      <c r="N57" s="310">
        <v>0.87384728155492852</v>
      </c>
      <c r="O57" s="310">
        <v>0.89426694781324823</v>
      </c>
      <c r="P57" s="310">
        <v>1.0052153230117944</v>
      </c>
      <c r="Q57" s="310">
        <v>0.95132750452649406</v>
      </c>
      <c r="R57" s="310">
        <v>0.97253304338650559</v>
      </c>
      <c r="S57" s="310">
        <v>0.94295291800541736</v>
      </c>
      <c r="T57" s="310">
        <v>1.0981302150601022</v>
      </c>
      <c r="U57" s="310">
        <v>1.1511176297608701</v>
      </c>
      <c r="V57" s="310">
        <v>1.1690509420795534</v>
      </c>
      <c r="W57" s="310">
        <v>0.96573781687617066</v>
      </c>
      <c r="X57" s="310">
        <v>1.0577071129707114</v>
      </c>
      <c r="Y57" s="310">
        <v>0.90143507131547163</v>
      </c>
      <c r="Z57" s="310">
        <v>0.76447020335628746</v>
      </c>
      <c r="AA57" s="310">
        <v>0.75703399075476585</v>
      </c>
      <c r="AB57" s="310">
        <v>0.90214020162775899</v>
      </c>
      <c r="AC57" s="310">
        <v>0.94976862365633863</v>
      </c>
      <c r="AD57" s="310">
        <v>0.96174886294565198</v>
      </c>
      <c r="AE57" s="310">
        <v>0.87118714527387886</v>
      </c>
      <c r="AF57" s="310">
        <v>0.93747368761313676</v>
      </c>
      <c r="AG57" s="310">
        <v>0.88264141623564163</v>
      </c>
      <c r="AH57" s="310">
        <v>0.93752102882350741</v>
      </c>
      <c r="AI57" s="310">
        <v>1.830813873468826</v>
      </c>
      <c r="AJ57" s="310">
        <v>1.0448979960118741</v>
      </c>
      <c r="AK57" s="175">
        <v>0.86376427264515832</v>
      </c>
      <c r="AL57" s="175">
        <v>1.3520000000000001</v>
      </c>
      <c r="AM57" s="175">
        <v>0.86699999999999999</v>
      </c>
      <c r="AN57" s="175">
        <v>0.88</v>
      </c>
      <c r="AO57" s="175">
        <v>0.76100000000000001</v>
      </c>
      <c r="AP57" s="175">
        <v>0.81499999999999995</v>
      </c>
      <c r="AQ57" s="175">
        <v>0.81100000000000005</v>
      </c>
      <c r="AR57" s="175">
        <v>0.83799999999999997</v>
      </c>
      <c r="AS57" s="175">
        <v>0.81</v>
      </c>
      <c r="AT57" s="161"/>
      <c r="AU57" s="310">
        <v>1.4620064609897119</v>
      </c>
      <c r="AV57" s="310">
        <v>1.0064228401965114</v>
      </c>
      <c r="AW57" s="448">
        <v>45.558362079320048</v>
      </c>
      <c r="AX57" s="167"/>
      <c r="AY57" s="161"/>
      <c r="AZ57" s="310">
        <v>1.4620064609897119</v>
      </c>
      <c r="BA57" s="310">
        <v>1.0064228401965114</v>
      </c>
      <c r="BB57" s="310">
        <v>0.92398003142962715</v>
      </c>
      <c r="BC57" s="310">
        <v>1.0297344697549433</v>
      </c>
      <c r="BD57" s="310">
        <v>1.0266489657179134</v>
      </c>
      <c r="BE57" s="310">
        <v>0.82271465386477127</v>
      </c>
      <c r="BF57" s="310">
        <v>0.91058408379030265</v>
      </c>
      <c r="BG57" s="257">
        <v>1.0988003458085367</v>
      </c>
      <c r="BH57" s="257">
        <v>0.93</v>
      </c>
      <c r="BI57" s="555">
        <v>0.81699999999999995</v>
      </c>
      <c r="BJ57" s="556">
        <v>0.79600000000000004</v>
      </c>
      <c r="BK57" s="556">
        <v>0.83199999999999996</v>
      </c>
      <c r="BL57" s="556">
        <v>0.84399999999999997</v>
      </c>
    </row>
    <row r="58" spans="1:67" ht="12.75" customHeight="1" x14ac:dyDescent="0.2">
      <c r="A58" s="449" t="s">
        <v>76</v>
      </c>
      <c r="B58" s="449"/>
      <c r="C58" s="448">
        <v>-1.383055386466385</v>
      </c>
      <c r="D58" s="167"/>
      <c r="E58" s="119"/>
      <c r="F58" s="138">
        <v>-0.13587043083539063</v>
      </c>
      <c r="G58" s="175">
        <v>-1.9282049307896634</v>
      </c>
      <c r="H58" s="175">
        <v>7.8645554611179308E-3</v>
      </c>
      <c r="I58" s="175">
        <v>5.8040418924338089E-2</v>
      </c>
      <c r="J58" s="175">
        <v>-0.12203987697072678</v>
      </c>
      <c r="K58" s="175">
        <v>-0.1532999741696752</v>
      </c>
      <c r="L58" s="175">
        <v>0.10557791688357861</v>
      </c>
      <c r="M58" s="175">
        <v>9.4837837397579366E-2</v>
      </c>
      <c r="N58" s="175">
        <v>0.12615271844507148</v>
      </c>
      <c r="O58" s="175">
        <v>0.10573305218675176</v>
      </c>
      <c r="P58" s="175">
        <v>-5.2153230117944855E-3</v>
      </c>
      <c r="Q58" s="175">
        <v>4.8672495473505988E-2</v>
      </c>
      <c r="R58" s="175">
        <v>2.7466956613494457E-2</v>
      </c>
      <c r="S58" s="175">
        <v>5.704708199458268E-2</v>
      </c>
      <c r="T58" s="175">
        <v>-9.8130215060102138E-2</v>
      </c>
      <c r="U58" s="175">
        <v>-0.15071762976087211</v>
      </c>
      <c r="V58" s="175">
        <v>-0.16905094207955337</v>
      </c>
      <c r="W58" s="175">
        <v>3.4262183123829358E-2</v>
      </c>
      <c r="X58" s="175">
        <v>-5.7707112970711294E-2</v>
      </c>
      <c r="Y58" s="175">
        <v>9.8564928684528388E-2</v>
      </c>
      <c r="Z58" s="175">
        <v>0.23552979664371251</v>
      </c>
      <c r="AA58" s="175">
        <v>0.24296600924523415</v>
      </c>
      <c r="AB58" s="175">
        <v>9.7859798372241014E-2</v>
      </c>
      <c r="AC58" s="175">
        <v>5.0231376343661344E-2</v>
      </c>
      <c r="AD58" s="175">
        <v>3.8251137054348051E-2</v>
      </c>
      <c r="AE58" s="175">
        <v>0.12881285472612111</v>
      </c>
      <c r="AF58" s="175">
        <v>6.3526312386863196E-2</v>
      </c>
      <c r="AG58" s="175">
        <v>0.11635858376435841</v>
      </c>
      <c r="AH58" s="175">
        <v>6.2478971176492579E-2</v>
      </c>
      <c r="AI58" s="175">
        <v>-0.83081387346882596</v>
      </c>
      <c r="AJ58" s="175">
        <v>-4.489799601187415E-2</v>
      </c>
      <c r="AK58" s="175">
        <v>0.13623572735484168</v>
      </c>
      <c r="AL58" s="175">
        <v>-0.35200000000000009</v>
      </c>
      <c r="AM58" s="175">
        <v>0.13300000000000001</v>
      </c>
      <c r="AN58" s="175">
        <v>0.12</v>
      </c>
      <c r="AO58" s="175">
        <v>0.23899999999999999</v>
      </c>
      <c r="AP58" s="175">
        <v>0.185</v>
      </c>
      <c r="AQ58" s="175">
        <v>0.18899999999999995</v>
      </c>
      <c r="AR58" s="175">
        <v>0.16200000000000003</v>
      </c>
      <c r="AS58" s="175">
        <v>0.19</v>
      </c>
      <c r="AT58" s="161"/>
      <c r="AU58" s="175">
        <v>-0.46200646098971193</v>
      </c>
      <c r="AV58" s="175">
        <v>-6.4228401965114338E-3</v>
      </c>
      <c r="AW58" s="448">
        <v>-45.558362079320048</v>
      </c>
      <c r="AX58" s="167"/>
      <c r="AY58" s="161"/>
      <c r="AZ58" s="175">
        <v>-0.46200646098971193</v>
      </c>
      <c r="BA58" s="175">
        <v>-6.4228401965114338E-3</v>
      </c>
      <c r="BB58" s="175">
        <v>7.5519968570372895E-2</v>
      </c>
      <c r="BC58" s="175">
        <v>-2.9734469754943409E-2</v>
      </c>
      <c r="BD58" s="175">
        <v>-2.6648965717913448E-2</v>
      </c>
      <c r="BE58" s="554">
        <v>0.17728534613522873</v>
      </c>
      <c r="BF58" s="554">
        <v>8.9415916209697383E-2</v>
      </c>
      <c r="BG58" s="257">
        <v>-9.8800345808536777E-2</v>
      </c>
      <c r="BH58" s="257">
        <v>6.9999999999999951E-2</v>
      </c>
      <c r="BI58" s="555">
        <v>0.18300000000000005</v>
      </c>
      <c r="BJ58" s="556">
        <v>0.20399999999999996</v>
      </c>
      <c r="BK58" s="556">
        <v>0.16800000000000004</v>
      </c>
      <c r="BL58" s="556">
        <v>0.15600000000000003</v>
      </c>
    </row>
    <row r="59" spans="1:67" ht="12.75" customHeight="1" x14ac:dyDescent="0.2">
      <c r="A59" s="450" t="s">
        <v>77</v>
      </c>
      <c r="B59" s="450"/>
      <c r="C59" s="448">
        <v>9.5918621696544033</v>
      </c>
      <c r="D59" s="167"/>
      <c r="E59" s="119"/>
      <c r="F59" s="138">
        <v>0.16810755366693531</v>
      </c>
      <c r="G59" s="175">
        <v>1.2067229670953371E-2</v>
      </c>
      <c r="H59" s="175">
        <v>1.2875250166777852</v>
      </c>
      <c r="I59" s="175">
        <v>0.11938619747730377</v>
      </c>
      <c r="J59" s="175">
        <v>7.2188931970391265E-2</v>
      </c>
      <c r="K59" s="175">
        <v>0.15834639498432601</v>
      </c>
      <c r="L59" s="175">
        <v>0.293886550410904</v>
      </c>
      <c r="M59" s="175">
        <v>0.18975437993816557</v>
      </c>
      <c r="N59" s="175">
        <v>0.19027834181999936</v>
      </c>
      <c r="O59" s="175">
        <v>0.24922194922194923</v>
      </c>
      <c r="P59" s="175">
        <v>0.91631799163179917</v>
      </c>
      <c r="Q59" s="175">
        <v>0.13497201799626907</v>
      </c>
      <c r="R59" s="175">
        <v>-7.2991481543343908E-2</v>
      </c>
      <c r="S59" s="175">
        <v>0.21774255011050986</v>
      </c>
      <c r="T59" s="175">
        <v>0.18950357708481241</v>
      </c>
      <c r="U59" s="175">
        <v>0.15825135719825298</v>
      </c>
      <c r="V59" s="175">
        <v>-5.8424048736642364E-2</v>
      </c>
      <c r="W59" s="175">
        <v>0.50049338859285575</v>
      </c>
      <c r="X59" s="175">
        <v>0.23462877030162413</v>
      </c>
      <c r="Y59" s="175">
        <v>0.16216902660486379</v>
      </c>
      <c r="Z59" s="175">
        <v>0.29139515741820426</v>
      </c>
      <c r="AA59" s="175">
        <v>0.30555914464758704</v>
      </c>
      <c r="AB59" s="175">
        <v>0.29830926141419672</v>
      </c>
      <c r="AC59" s="175">
        <v>0.32223823876294061</v>
      </c>
      <c r="AD59" s="175">
        <v>-0.37461187214611874</v>
      </c>
      <c r="AE59" s="175">
        <v>0.3225907664724339</v>
      </c>
      <c r="AF59" s="175">
        <v>0.14183946062841879</v>
      </c>
      <c r="AG59" s="175">
        <v>0.43032197561738045</v>
      </c>
      <c r="AH59" s="175">
        <v>0.45160807778608825</v>
      </c>
      <c r="AI59" s="175">
        <v>0.13886549691456024</v>
      </c>
      <c r="AJ59" s="175">
        <v>-8.4807073954983922E-2</v>
      </c>
      <c r="AK59" s="175">
        <v>0.30048025840452208</v>
      </c>
      <c r="AL59" s="175">
        <v>0.30467977372522648</v>
      </c>
      <c r="AM59" s="175">
        <v>0.38100000000000001</v>
      </c>
      <c r="AN59" s="175">
        <v>0.35099999999999998</v>
      </c>
      <c r="AO59" s="175">
        <v>0.33500000000000002</v>
      </c>
      <c r="AP59" s="175">
        <v>0.35180386685270082</v>
      </c>
      <c r="AQ59" s="175">
        <v>0.29599999999999999</v>
      </c>
      <c r="AR59" s="175">
        <v>0.29499999999999998</v>
      </c>
      <c r="AS59" s="175">
        <v>0.33800000000000002</v>
      </c>
      <c r="AT59" s="161"/>
      <c r="AU59" s="175">
        <v>1.4847336738366518E-2</v>
      </c>
      <c r="AV59" s="175">
        <v>-1.0007070885628424</v>
      </c>
      <c r="AW59" s="448">
        <v>101.5554425301209</v>
      </c>
      <c r="AX59" s="167"/>
      <c r="AY59" s="161"/>
      <c r="AZ59" s="175">
        <v>1.4847336738366518E-2</v>
      </c>
      <c r="BA59" s="175">
        <v>-1.00070708856284</v>
      </c>
      <c r="BB59" s="175">
        <v>0.19401436799405461</v>
      </c>
      <c r="BC59" s="175">
        <v>0.20787275335414732</v>
      </c>
      <c r="BD59" s="175">
        <v>-0.32427569948507973</v>
      </c>
      <c r="BE59" s="554">
        <v>0.29991156156999271</v>
      </c>
      <c r="BF59" s="554">
        <v>0.25452644216804476</v>
      </c>
      <c r="BG59" s="257">
        <v>-9.576474077840633E-3</v>
      </c>
      <c r="BH59" s="257">
        <v>0.39193883293551457</v>
      </c>
      <c r="BI59" s="175">
        <v>0.32374798295187307</v>
      </c>
      <c r="BJ59" s="556">
        <v>0.318</v>
      </c>
      <c r="BK59" s="556">
        <v>0.33200000000000002</v>
      </c>
      <c r="BL59" s="556">
        <v>0.35399999999999998</v>
      </c>
    </row>
    <row r="60" spans="1:67" ht="12.75" customHeight="1" x14ac:dyDescent="0.2">
      <c r="A60" s="450" t="s">
        <v>78</v>
      </c>
      <c r="B60" s="450"/>
      <c r="C60" s="448">
        <v>2.0036350243149426E-2</v>
      </c>
      <c r="D60" s="167"/>
      <c r="E60" s="119"/>
      <c r="F60" s="138">
        <v>-0.11302958509198056</v>
      </c>
      <c r="G60" s="175">
        <v>-1.9049368390371597</v>
      </c>
      <c r="H60" s="175">
        <v>-2.2612564401212998E-3</v>
      </c>
      <c r="I60" s="175">
        <v>5.1111194008971621E-2</v>
      </c>
      <c r="J60" s="175">
        <v>-0.11322994859441206</v>
      </c>
      <c r="K60" s="175">
        <v>-0.12902547590871682</v>
      </c>
      <c r="L60" s="175">
        <v>7.4549987091094547E-2</v>
      </c>
      <c r="M60" s="175">
        <v>7.6841942367525132E-2</v>
      </c>
      <c r="N60" s="175">
        <v>0.10214858836325803</v>
      </c>
      <c r="O60" s="175">
        <v>7.9382054823583403E-2</v>
      </c>
      <c r="P60" s="175">
        <v>-4.3642870391585653E-4</v>
      </c>
      <c r="Q60" s="175">
        <v>4.2103070538532614E-2</v>
      </c>
      <c r="R60" s="175">
        <v>2.9471810470200165E-2</v>
      </c>
      <c r="S60" s="175">
        <v>4.4625504884718892E-2</v>
      </c>
      <c r="T60" s="175">
        <v>-7.9534188286110863E-2</v>
      </c>
      <c r="U60" s="175">
        <v>-0.12686636029751028</v>
      </c>
      <c r="V60" s="175">
        <v>-0.17892758255858451</v>
      </c>
      <c r="W60" s="175">
        <v>1.7114186991595049E-2</v>
      </c>
      <c r="X60" s="175">
        <v>-4.4167364016736405E-2</v>
      </c>
      <c r="Y60" s="175">
        <v>8.2580750142380602E-2</v>
      </c>
      <c r="Z60" s="175">
        <v>0.16689755447404026</v>
      </c>
      <c r="AA60" s="175">
        <v>0.16872552328182266</v>
      </c>
      <c r="AB60" s="175">
        <v>6.8667314197675591E-2</v>
      </c>
      <c r="AC60" s="175">
        <v>3.4044906100041468E-2</v>
      </c>
      <c r="AD60" s="175">
        <v>5.2580467117995154E-2</v>
      </c>
      <c r="AE60" s="175">
        <v>8.725901718851943E-2</v>
      </c>
      <c r="AF60" s="175">
        <v>5.4515774502198085E-2</v>
      </c>
      <c r="AG60" s="175">
        <v>6.6286928118839253E-2</v>
      </c>
      <c r="AH60" s="175">
        <v>3.4262963101424355E-2</v>
      </c>
      <c r="AI60" s="175">
        <v>-0.71544249208606692</v>
      </c>
      <c r="AJ60" s="175">
        <v>-4.8705663680083736E-2</v>
      </c>
      <c r="AK60" s="175">
        <v>9.5299580795330852E-2</v>
      </c>
      <c r="AL60" s="175">
        <v>-0.245</v>
      </c>
      <c r="AM60" s="175">
        <v>8.2000000000000003E-2</v>
      </c>
      <c r="AN60" s="175">
        <v>7.8E-2</v>
      </c>
      <c r="AO60" s="175">
        <v>0.159</v>
      </c>
      <c r="AP60" s="175">
        <v>0.12</v>
      </c>
      <c r="AQ60" s="175">
        <v>0.13300000000000001</v>
      </c>
      <c r="AR60" s="175">
        <v>0.114</v>
      </c>
      <c r="AS60" s="175">
        <v>0.126</v>
      </c>
      <c r="AT60" s="161"/>
      <c r="AU60" s="175">
        <v>-0.45514689548809667</v>
      </c>
      <c r="AV60" s="175">
        <v>-1.2850221909866786E-2</v>
      </c>
      <c r="AW60" s="448">
        <v>-44.22966735782299</v>
      </c>
      <c r="AX60" s="167"/>
      <c r="AY60" s="161"/>
      <c r="AZ60" s="175">
        <v>-0.45514689548809667</v>
      </c>
      <c r="BA60" s="175">
        <v>-1.2850221909866786E-2</v>
      </c>
      <c r="BB60" s="175">
        <v>6.086800959726113E-2</v>
      </c>
      <c r="BC60" s="175">
        <v>-2.3553483657457703E-2</v>
      </c>
      <c r="BD60" s="175">
        <v>-3.5290577716643741E-2</v>
      </c>
      <c r="BE60" s="554">
        <v>0.12411542113233562</v>
      </c>
      <c r="BF60" s="554">
        <v>6.6657201183647111E-2</v>
      </c>
      <c r="BG60" s="257">
        <v>-9.9746504759053931E-2</v>
      </c>
      <c r="BH60" s="257">
        <v>4.2999999999999997E-2</v>
      </c>
      <c r="BI60" s="175">
        <v>0.12346977331638732</v>
      </c>
      <c r="BJ60" s="556">
        <v>0.13900000000000001</v>
      </c>
      <c r="BK60" s="556">
        <v>0.112</v>
      </c>
      <c r="BL60" s="556">
        <v>0.10100000000000001</v>
      </c>
    </row>
    <row r="61" spans="1:67" ht="12.75" customHeight="1" x14ac:dyDescent="0.2">
      <c r="A61" s="447"/>
      <c r="B61" s="447"/>
      <c r="C61" s="452"/>
      <c r="D61" s="167"/>
      <c r="E61" s="119"/>
      <c r="F61" s="119"/>
      <c r="G61" s="167"/>
      <c r="H61" s="167"/>
      <c r="I61" s="161"/>
      <c r="J61" s="167"/>
      <c r="K61" s="167"/>
      <c r="L61" s="167"/>
      <c r="M61" s="161"/>
      <c r="N61" s="167"/>
      <c r="O61" s="167"/>
      <c r="P61" s="167"/>
      <c r="Q61" s="161"/>
      <c r="R61" s="167"/>
      <c r="S61" s="167"/>
      <c r="T61" s="167"/>
      <c r="U61" s="161"/>
      <c r="V61" s="167"/>
      <c r="W61" s="167"/>
      <c r="X61" s="167"/>
      <c r="Y61" s="161"/>
      <c r="Z61" s="167"/>
      <c r="AA61" s="167"/>
      <c r="AB61" s="167"/>
      <c r="AC61" s="161"/>
      <c r="AD61" s="167"/>
      <c r="AE61" s="167"/>
      <c r="AF61" s="167"/>
      <c r="AG61" s="161"/>
      <c r="AH61" s="167"/>
      <c r="AI61" s="167"/>
      <c r="AJ61" s="167"/>
      <c r="AK61" s="161"/>
      <c r="AL61" s="286"/>
      <c r="AM61" s="286"/>
      <c r="AN61" s="286"/>
      <c r="AO61" s="286"/>
      <c r="AP61" s="286"/>
      <c r="AQ61" s="286"/>
      <c r="AR61" s="286"/>
      <c r="AS61" s="286"/>
      <c r="AT61" s="161"/>
      <c r="AU61" s="161"/>
      <c r="AV61" s="161"/>
      <c r="AW61" s="225"/>
      <c r="AX61" s="167"/>
      <c r="AY61" s="161"/>
      <c r="AZ61" s="257"/>
      <c r="BA61" s="257"/>
      <c r="BB61" s="257"/>
      <c r="BC61" s="257"/>
      <c r="BD61" s="257"/>
      <c r="BE61" s="257"/>
      <c r="BF61" s="257"/>
      <c r="BG61" s="313"/>
      <c r="BH61" s="313"/>
      <c r="BI61" s="286"/>
      <c r="BJ61" s="557"/>
      <c r="BK61" s="557"/>
      <c r="BL61" s="557"/>
    </row>
    <row r="62" spans="1:67" s="101" customFormat="1" ht="12.75" customHeight="1" x14ac:dyDescent="0.2">
      <c r="A62" s="447" t="s">
        <v>291</v>
      </c>
      <c r="B62" s="447"/>
      <c r="C62" s="292">
        <v>4.0000000000000036E-2</v>
      </c>
      <c r="D62" s="167">
        <v>0.12121212121212131</v>
      </c>
      <c r="E62" s="119"/>
      <c r="F62" s="419">
        <v>-0.28999999999999998</v>
      </c>
      <c r="G62" s="558">
        <v>-3.91</v>
      </c>
      <c r="H62" s="558">
        <v>-0.03</v>
      </c>
      <c r="I62" s="558">
        <v>0.08</v>
      </c>
      <c r="J62" s="558">
        <v>-0.33</v>
      </c>
      <c r="K62" s="558">
        <v>-0.27</v>
      </c>
      <c r="L62" s="558">
        <v>0.16</v>
      </c>
      <c r="M62" s="558">
        <v>0.16</v>
      </c>
      <c r="N62" s="558">
        <v>0.24</v>
      </c>
      <c r="O62" s="558">
        <v>0.15</v>
      </c>
      <c r="P62" s="558">
        <v>-0.03</v>
      </c>
      <c r="Q62" s="558">
        <v>0.06</v>
      </c>
      <c r="R62" s="558">
        <v>0.04</v>
      </c>
      <c r="S62" s="558">
        <v>0.09</v>
      </c>
      <c r="T62" s="558">
        <v>-0.19</v>
      </c>
      <c r="U62" s="302">
        <v>-0.24</v>
      </c>
      <c r="V62" s="558">
        <v>-0.42</v>
      </c>
      <c r="W62" s="242">
        <v>0.02</v>
      </c>
      <c r="X62" s="558">
        <v>-0.09</v>
      </c>
      <c r="Y62" s="242">
        <v>0.17</v>
      </c>
      <c r="Z62" s="242">
        <v>0.55000000000000004</v>
      </c>
      <c r="AA62" s="242">
        <v>0.56999999999999995</v>
      </c>
      <c r="AB62" s="242">
        <v>0.14000000000000001</v>
      </c>
      <c r="AC62" s="242">
        <v>0.08</v>
      </c>
      <c r="AD62" s="558">
        <v>0.15</v>
      </c>
      <c r="AE62" s="558">
        <v>0.31</v>
      </c>
      <c r="AF62" s="558">
        <v>0.14000000000000001</v>
      </c>
      <c r="AG62" s="161">
        <v>0.19</v>
      </c>
      <c r="AH62" s="558">
        <v>7.0000000000000007E-2</v>
      </c>
      <c r="AI62" s="558">
        <v>-1.27</v>
      </c>
      <c r="AJ62" s="558">
        <v>-0.11</v>
      </c>
      <c r="AK62" s="161">
        <v>0.35</v>
      </c>
      <c r="AL62" s="241">
        <v>-0.8</v>
      </c>
      <c r="AM62" s="241">
        <v>0.34</v>
      </c>
      <c r="AN62" s="241">
        <v>0.28000000000000003</v>
      </c>
      <c r="AO62" s="241">
        <v>0.86</v>
      </c>
      <c r="AP62" s="241">
        <v>0.56999999999999995</v>
      </c>
      <c r="AQ62" s="241">
        <v>0.51</v>
      </c>
      <c r="AR62" s="241">
        <v>0.39</v>
      </c>
      <c r="AS62" s="241">
        <v>0.56999999999999995</v>
      </c>
      <c r="AT62" s="161"/>
      <c r="AU62" s="292">
        <v>-4.04</v>
      </c>
      <c r="AV62" s="234">
        <v>-0.27</v>
      </c>
      <c r="AW62" s="292">
        <v>-3.82</v>
      </c>
      <c r="AX62" s="167" t="s">
        <v>41</v>
      </c>
      <c r="AY62" s="161"/>
      <c r="AZ62" s="241">
        <v>-4.09</v>
      </c>
      <c r="BA62" s="241">
        <v>-0.27</v>
      </c>
      <c r="BB62" s="241">
        <v>0.42</v>
      </c>
      <c r="BC62" s="241">
        <v>-0.31</v>
      </c>
      <c r="BD62" s="241">
        <v>-0.33</v>
      </c>
      <c r="BE62" s="241">
        <v>1.37</v>
      </c>
      <c r="BF62" s="241">
        <v>0.79</v>
      </c>
      <c r="BG62" s="241">
        <v>-0.97</v>
      </c>
      <c r="BH62" s="241">
        <v>0.7</v>
      </c>
      <c r="BI62" s="241">
        <v>2.0299999999999998</v>
      </c>
      <c r="BJ62" s="553">
        <v>1.82</v>
      </c>
      <c r="BK62" s="553">
        <v>1.17</v>
      </c>
      <c r="BL62" s="553">
        <v>1.43</v>
      </c>
      <c r="BM62" s="155"/>
    </row>
    <row r="63" spans="1:67" s="101" customFormat="1" ht="12.75" customHeight="1" x14ac:dyDescent="0.2">
      <c r="A63" s="447" t="s">
        <v>293</v>
      </c>
      <c r="B63" s="447"/>
      <c r="C63" s="292">
        <v>4.0000000000000036E-2</v>
      </c>
      <c r="D63" s="167">
        <v>0.12121212121212131</v>
      </c>
      <c r="E63" s="119"/>
      <c r="F63" s="419">
        <v>-0.28999999999999998</v>
      </c>
      <c r="G63" s="558">
        <v>-3.91</v>
      </c>
      <c r="H63" s="558">
        <v>-0.03</v>
      </c>
      <c r="I63" s="558">
        <v>0.08</v>
      </c>
      <c r="J63" s="558">
        <v>-0.33</v>
      </c>
      <c r="K63" s="558">
        <v>-0.27</v>
      </c>
      <c r="L63" s="558">
        <v>0.14000000000000001</v>
      </c>
      <c r="M63" s="558">
        <v>0.15</v>
      </c>
      <c r="N63" s="558">
        <v>0.22</v>
      </c>
      <c r="O63" s="558">
        <v>0.14000000000000001</v>
      </c>
      <c r="P63" s="558">
        <v>-0.03</v>
      </c>
      <c r="Q63" s="558">
        <v>0.06</v>
      </c>
      <c r="R63" s="558">
        <v>0.04</v>
      </c>
      <c r="S63" s="558">
        <v>0.08</v>
      </c>
      <c r="T63" s="558">
        <v>-0.19</v>
      </c>
      <c r="U63" s="302">
        <v>-0.24</v>
      </c>
      <c r="V63" s="558">
        <v>-0.42</v>
      </c>
      <c r="W63" s="242">
        <v>0.01</v>
      </c>
      <c r="X63" s="558">
        <v>-0.09</v>
      </c>
      <c r="Y63" s="242">
        <v>0.16</v>
      </c>
      <c r="Z63" s="242">
        <v>0.49</v>
      </c>
      <c r="AA63" s="242">
        <v>0.51</v>
      </c>
      <c r="AB63" s="242">
        <v>0.12</v>
      </c>
      <c r="AC63" s="242">
        <v>7.0000000000000007E-2</v>
      </c>
      <c r="AD63" s="558">
        <v>0.14000000000000001</v>
      </c>
      <c r="AE63" s="558">
        <v>0.27</v>
      </c>
      <c r="AF63" s="558">
        <v>0.12</v>
      </c>
      <c r="AG63" s="161">
        <v>0.16</v>
      </c>
      <c r="AH63" s="558">
        <v>7.0000000000000007E-2</v>
      </c>
      <c r="AI63" s="558">
        <v>-1.27</v>
      </c>
      <c r="AJ63" s="558">
        <v>-0.11</v>
      </c>
      <c r="AK63" s="161">
        <v>0.31</v>
      </c>
      <c r="AL63" s="241">
        <v>-0.8</v>
      </c>
      <c r="AM63" s="241">
        <v>0.31</v>
      </c>
      <c r="AN63" s="241">
        <v>0.26</v>
      </c>
      <c r="AO63" s="241">
        <v>0.8</v>
      </c>
      <c r="AP63" s="241">
        <v>0.54</v>
      </c>
      <c r="AQ63" s="241">
        <v>0.49</v>
      </c>
      <c r="AR63" s="241">
        <v>0.37</v>
      </c>
      <c r="AS63" s="241">
        <v>0.54</v>
      </c>
      <c r="AT63" s="161"/>
      <c r="AU63" s="292">
        <v>-4.04</v>
      </c>
      <c r="AV63" s="234">
        <v>-0.27</v>
      </c>
      <c r="AW63" s="292">
        <v>-3.82</v>
      </c>
      <c r="AX63" s="167" t="s">
        <v>41</v>
      </c>
      <c r="AY63" s="161"/>
      <c r="AZ63" s="241">
        <v>-4.09</v>
      </c>
      <c r="BA63" s="241">
        <v>-0.27</v>
      </c>
      <c r="BB63" s="241">
        <v>0.39</v>
      </c>
      <c r="BC63" s="241">
        <v>-0.31</v>
      </c>
      <c r="BD63" s="241">
        <v>-0.33</v>
      </c>
      <c r="BE63" s="241">
        <v>1.22</v>
      </c>
      <c r="BF63" s="241">
        <v>0.69</v>
      </c>
      <c r="BG63" s="241">
        <v>-0.97</v>
      </c>
      <c r="BH63" s="241">
        <v>0.64</v>
      </c>
      <c r="BI63" s="559">
        <v>1.94</v>
      </c>
      <c r="BJ63" s="553">
        <v>1.74</v>
      </c>
      <c r="BK63" s="553">
        <v>1.1100000000000001</v>
      </c>
      <c r="BL63" s="553">
        <v>1.1200000000000001</v>
      </c>
      <c r="BM63" s="155"/>
    </row>
    <row r="64" spans="1:67" s="101" customFormat="1" ht="12.75" customHeight="1" x14ac:dyDescent="0.2">
      <c r="A64" s="447" t="s">
        <v>172</v>
      </c>
      <c r="B64" s="447"/>
      <c r="C64" s="292">
        <v>-3.7198283702508439</v>
      </c>
      <c r="D64" s="167">
        <v>-0.42707558785887983</v>
      </c>
      <c r="E64" s="119"/>
      <c r="F64" s="419">
        <v>4.990171629749157</v>
      </c>
      <c r="G64" s="558">
        <v>5.3274116540838587</v>
      </c>
      <c r="H64" s="558">
        <v>8.3842300334057658</v>
      </c>
      <c r="I64" s="558">
        <v>8.34</v>
      </c>
      <c r="J64" s="558">
        <v>8.7100000000000009</v>
      </c>
      <c r="K64" s="558">
        <v>8.6300000000000008</v>
      </c>
      <c r="L64" s="558">
        <v>8.9</v>
      </c>
      <c r="M64" s="558">
        <v>8.6999999999999993</v>
      </c>
      <c r="N64" s="558">
        <v>9.0500000000000007</v>
      </c>
      <c r="O64" s="558">
        <v>8.43</v>
      </c>
      <c r="P64" s="558">
        <v>8</v>
      </c>
      <c r="Q64" s="558">
        <v>7.8690965112156039</v>
      </c>
      <c r="R64" s="558">
        <v>7.6805825717690102</v>
      </c>
      <c r="S64" s="558">
        <v>7.619629128942214</v>
      </c>
      <c r="T64" s="558">
        <v>7.6129029043796193</v>
      </c>
      <c r="U64" s="242">
        <v>7.9026240300341399</v>
      </c>
      <c r="V64" s="242">
        <v>8.26</v>
      </c>
      <c r="W64" s="242">
        <v>8.54362469180208</v>
      </c>
      <c r="X64" s="558">
        <v>8.7541612287663693</v>
      </c>
      <c r="Y64" s="242">
        <v>8.7073727909457759</v>
      </c>
      <c r="Z64" s="242">
        <v>8.7928854314765257</v>
      </c>
      <c r="AA64" s="242">
        <v>8.4331234596167377</v>
      </c>
      <c r="AB64" s="242">
        <v>8.047419145036363</v>
      </c>
      <c r="AC64" s="242">
        <v>7.8610513978754888</v>
      </c>
      <c r="AD64" s="558">
        <v>6.96</v>
      </c>
      <c r="AE64" s="558">
        <v>7</v>
      </c>
      <c r="AF64" s="558">
        <v>6.78</v>
      </c>
      <c r="AG64" s="161">
        <v>6.73</v>
      </c>
      <c r="AH64" s="558">
        <v>6.51</v>
      </c>
      <c r="AI64" s="558">
        <v>6.37</v>
      </c>
      <c r="AJ64" s="558">
        <v>7.15</v>
      </c>
      <c r="AK64" s="161">
        <v>7.66</v>
      </c>
      <c r="AL64" s="241">
        <v>7.21</v>
      </c>
      <c r="AM64" s="241">
        <v>7.95</v>
      </c>
      <c r="AN64" s="241">
        <v>7.83</v>
      </c>
      <c r="AO64" s="241">
        <v>7.96</v>
      </c>
      <c r="AP64" s="241">
        <v>7.74</v>
      </c>
      <c r="AQ64" s="241">
        <v>7.43</v>
      </c>
      <c r="AR64" s="241">
        <v>6.82</v>
      </c>
      <c r="AS64" s="241">
        <v>6.49</v>
      </c>
      <c r="AT64" s="161"/>
      <c r="AU64" s="292">
        <v>4.990171629749157</v>
      </c>
      <c r="AV64" s="242">
        <v>8.7100000000000009</v>
      </c>
      <c r="AW64" s="292">
        <v>-3.7198283702508439</v>
      </c>
      <c r="AX64" s="167">
        <v>-0.42707558785887983</v>
      </c>
      <c r="AY64" s="161"/>
      <c r="AZ64" s="241">
        <v>4.990171629749157</v>
      </c>
      <c r="BA64" s="241">
        <v>8.7100000000000009</v>
      </c>
      <c r="BB64" s="241">
        <v>9.0500000000000007</v>
      </c>
      <c r="BC64" s="241">
        <v>7.6805825717690102</v>
      </c>
      <c r="BD64" s="241">
        <v>8.26</v>
      </c>
      <c r="BE64" s="241">
        <v>8.7885987238297076</v>
      </c>
      <c r="BF64" s="241">
        <v>6.96</v>
      </c>
      <c r="BG64" s="241">
        <v>6.51</v>
      </c>
      <c r="BH64" s="241">
        <v>7.21</v>
      </c>
      <c r="BI64" s="241">
        <v>7.74</v>
      </c>
      <c r="BJ64" s="553">
        <v>5.99</v>
      </c>
      <c r="BK64" s="553">
        <v>4.82</v>
      </c>
      <c r="BL64" s="553">
        <v>2.59</v>
      </c>
      <c r="BM64" s="155"/>
    </row>
    <row r="65" spans="1:68" s="101" customFormat="1" ht="12.75" customHeight="1" x14ac:dyDescent="0.2">
      <c r="A65" s="161"/>
      <c r="B65" s="161"/>
      <c r="C65" s="161"/>
      <c r="D65" s="161"/>
      <c r="E65" s="111"/>
      <c r="F65" s="11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447"/>
      <c r="BK65" s="447"/>
      <c r="BL65" s="447"/>
      <c r="BM65" s="155"/>
      <c r="BO65" s="1492"/>
    </row>
    <row r="66" spans="1:68" s="101" customFormat="1" ht="18" customHeight="1" x14ac:dyDescent="0.2">
      <c r="A66" s="182" t="s">
        <v>179</v>
      </c>
      <c r="B66" s="161"/>
      <c r="C66" s="447"/>
      <c r="D66" s="447"/>
      <c r="E66" s="111"/>
      <c r="F66" s="11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514"/>
      <c r="AG66" s="161"/>
      <c r="AH66" s="161"/>
      <c r="AI66" s="161"/>
      <c r="AJ66" s="161"/>
      <c r="AK66" s="161"/>
      <c r="AL66" s="161"/>
      <c r="AM66" s="161"/>
      <c r="AN66" s="447"/>
      <c r="AO66" s="447"/>
      <c r="AP66" s="447"/>
      <c r="AQ66" s="447"/>
      <c r="AR66" s="447"/>
      <c r="AS66" s="447"/>
      <c r="AT66" s="161"/>
      <c r="AU66" s="560"/>
      <c r="AV66" s="447"/>
      <c r="AW66" s="447"/>
      <c r="AX66" s="447"/>
      <c r="AY66" s="447"/>
      <c r="AZ66" s="528"/>
      <c r="BA66" s="528"/>
      <c r="BB66" s="528"/>
      <c r="BC66" s="528"/>
      <c r="BD66" s="528"/>
      <c r="BE66" s="447"/>
      <c r="BF66" s="447"/>
      <c r="BG66" s="447"/>
      <c r="BH66" s="447"/>
      <c r="BI66" s="447"/>
      <c r="BJ66" s="553"/>
      <c r="BK66" s="553"/>
      <c r="BL66" s="553"/>
      <c r="BM66" s="155"/>
    </row>
    <row r="67" spans="1:68" s="101" customFormat="1" ht="12.75" customHeight="1" x14ac:dyDescent="0.2">
      <c r="A67" s="177"/>
      <c r="B67" s="161"/>
      <c r="C67" s="447"/>
      <c r="D67" s="447"/>
      <c r="E67" s="111"/>
      <c r="F67" s="420"/>
      <c r="G67" s="561"/>
      <c r="H67" s="561"/>
      <c r="I67" s="161"/>
      <c r="J67" s="561"/>
      <c r="K67" s="561"/>
      <c r="L67" s="561"/>
      <c r="M67" s="161"/>
      <c r="N67" s="561"/>
      <c r="O67" s="561"/>
      <c r="P67" s="561"/>
      <c r="Q67" s="161"/>
      <c r="R67" s="561"/>
      <c r="S67" s="561"/>
      <c r="T67" s="561"/>
      <c r="U67" s="161"/>
      <c r="V67" s="561"/>
      <c r="W67" s="161"/>
      <c r="X67" s="561"/>
      <c r="Y67" s="161"/>
      <c r="Z67" s="561"/>
      <c r="AA67" s="161"/>
      <c r="AB67" s="161"/>
      <c r="AC67" s="161"/>
      <c r="AD67" s="561"/>
      <c r="AE67" s="561"/>
      <c r="AF67" s="561"/>
      <c r="AG67" s="161"/>
      <c r="AH67" s="561"/>
      <c r="AI67" s="561"/>
      <c r="AJ67" s="161"/>
      <c r="AK67" s="161"/>
      <c r="AL67" s="161"/>
      <c r="AM67" s="161"/>
      <c r="AN67" s="447"/>
      <c r="AO67" s="447"/>
      <c r="AP67" s="447"/>
      <c r="AQ67" s="447"/>
      <c r="AR67" s="447"/>
      <c r="AS67" s="447"/>
      <c r="AT67" s="161"/>
      <c r="AU67" s="447"/>
      <c r="AV67" s="447"/>
      <c r="AW67" s="447"/>
      <c r="AX67" s="447"/>
      <c r="AY67" s="447"/>
      <c r="AZ67" s="447"/>
      <c r="BA67" s="447"/>
      <c r="BB67" s="447"/>
      <c r="BC67" s="447"/>
      <c r="BD67" s="447"/>
      <c r="BE67" s="447"/>
      <c r="BF67" s="447"/>
      <c r="BG67" s="447"/>
      <c r="BH67" s="447"/>
      <c r="BI67" s="447"/>
      <c r="BJ67" s="553"/>
      <c r="BK67" s="553"/>
      <c r="BL67" s="553"/>
      <c r="BM67" s="155"/>
    </row>
    <row r="68" spans="1:68" s="101" customFormat="1" ht="12.75" customHeight="1" x14ac:dyDescent="0.2">
      <c r="A68" s="160"/>
      <c r="B68" s="161"/>
      <c r="C68" s="1522" t="s">
        <v>337</v>
      </c>
      <c r="D68" s="1523"/>
      <c r="E68" s="112"/>
      <c r="F68" s="421"/>
      <c r="G68" s="562"/>
      <c r="H68" s="562"/>
      <c r="I68" s="563"/>
      <c r="J68" s="562"/>
      <c r="K68" s="562"/>
      <c r="L68" s="562"/>
      <c r="M68" s="563"/>
      <c r="N68" s="562"/>
      <c r="O68" s="562"/>
      <c r="P68" s="562"/>
      <c r="Q68" s="563"/>
      <c r="R68" s="562"/>
      <c r="S68" s="562"/>
      <c r="T68" s="562"/>
      <c r="U68" s="563"/>
      <c r="V68" s="1487"/>
      <c r="W68" s="200"/>
      <c r="X68" s="562"/>
      <c r="Y68" s="563"/>
      <c r="Z68" s="1487"/>
      <c r="AA68" s="200"/>
      <c r="AB68" s="200"/>
      <c r="AC68" s="563"/>
      <c r="AD68" s="1487"/>
      <c r="AE68" s="562"/>
      <c r="AF68" s="156"/>
      <c r="AG68" s="563"/>
      <c r="AH68" s="562"/>
      <c r="AI68" s="208"/>
      <c r="AJ68" s="200"/>
      <c r="AK68" s="563"/>
      <c r="AL68" s="565"/>
      <c r="AM68" s="565"/>
      <c r="AN68" s="565"/>
      <c r="AO68" s="565"/>
      <c r="AP68" s="216"/>
      <c r="AQ68" s="563"/>
      <c r="AR68" s="563"/>
      <c r="AS68" s="563"/>
      <c r="AT68" s="255"/>
      <c r="AU68" s="206" t="s">
        <v>338</v>
      </c>
      <c r="AV68" s="206"/>
      <c r="AW68" s="206" t="s">
        <v>327</v>
      </c>
      <c r="AX68" s="207"/>
      <c r="AY68" s="208"/>
      <c r="AZ68" s="209"/>
      <c r="BA68" s="209"/>
      <c r="BB68" s="209"/>
      <c r="BC68" s="209"/>
      <c r="BD68" s="209"/>
      <c r="BE68" s="209"/>
      <c r="BF68" s="209"/>
      <c r="BG68" s="209"/>
      <c r="BH68" s="566"/>
      <c r="BI68" s="216"/>
      <c r="BJ68" s="209"/>
      <c r="BK68" s="209"/>
      <c r="BL68" s="209"/>
      <c r="BM68" s="164"/>
    </row>
    <row r="69" spans="1:68" ht="12.75" customHeight="1" x14ac:dyDescent="0.2">
      <c r="A69" s="160" t="s">
        <v>2</v>
      </c>
      <c r="B69" s="161"/>
      <c r="C69" s="1526" t="s">
        <v>38</v>
      </c>
      <c r="D69" s="1527"/>
      <c r="E69" s="422"/>
      <c r="F69" s="118" t="s">
        <v>282</v>
      </c>
      <c r="G69" s="210" t="s">
        <v>281</v>
      </c>
      <c r="H69" s="210" t="s">
        <v>280</v>
      </c>
      <c r="I69" s="211" t="s">
        <v>278</v>
      </c>
      <c r="J69" s="210" t="s">
        <v>258</v>
      </c>
      <c r="K69" s="210" t="s">
        <v>259</v>
      </c>
      <c r="L69" s="210" t="s">
        <v>260</v>
      </c>
      <c r="M69" s="211" t="s">
        <v>261</v>
      </c>
      <c r="N69" s="210" t="s">
        <v>232</v>
      </c>
      <c r="O69" s="210" t="s">
        <v>231</v>
      </c>
      <c r="P69" s="210" t="s">
        <v>230</v>
      </c>
      <c r="Q69" s="211" t="s">
        <v>229</v>
      </c>
      <c r="R69" s="210" t="s">
        <v>206</v>
      </c>
      <c r="S69" s="210" t="s">
        <v>207</v>
      </c>
      <c r="T69" s="210" t="s">
        <v>208</v>
      </c>
      <c r="U69" s="211" t="s">
        <v>209</v>
      </c>
      <c r="V69" s="212" t="s">
        <v>154</v>
      </c>
      <c r="W69" s="210" t="s">
        <v>155</v>
      </c>
      <c r="X69" s="210" t="s">
        <v>156</v>
      </c>
      <c r="Y69" s="211" t="s">
        <v>153</v>
      </c>
      <c r="Z69" s="212" t="s">
        <v>130</v>
      </c>
      <c r="AA69" s="210" t="s">
        <v>131</v>
      </c>
      <c r="AB69" s="210" t="s">
        <v>132</v>
      </c>
      <c r="AC69" s="211" t="s">
        <v>133</v>
      </c>
      <c r="AD69" s="212" t="s">
        <v>112</v>
      </c>
      <c r="AE69" s="210" t="s">
        <v>111</v>
      </c>
      <c r="AF69" s="210" t="s">
        <v>110</v>
      </c>
      <c r="AG69" s="211" t="s">
        <v>109</v>
      </c>
      <c r="AH69" s="210" t="s">
        <v>80</v>
      </c>
      <c r="AI69" s="210" t="s">
        <v>81</v>
      </c>
      <c r="AJ69" s="210" t="s">
        <v>82</v>
      </c>
      <c r="AK69" s="211" t="s">
        <v>29</v>
      </c>
      <c r="AL69" s="210" t="s">
        <v>30</v>
      </c>
      <c r="AM69" s="210" t="s">
        <v>31</v>
      </c>
      <c r="AN69" s="210" t="s">
        <v>32</v>
      </c>
      <c r="AO69" s="210" t="s">
        <v>33</v>
      </c>
      <c r="AP69" s="213" t="s">
        <v>34</v>
      </c>
      <c r="AQ69" s="211" t="s">
        <v>35</v>
      </c>
      <c r="AR69" s="211" t="s">
        <v>36</v>
      </c>
      <c r="AS69" s="211" t="s">
        <v>37</v>
      </c>
      <c r="AT69" s="214"/>
      <c r="AU69" s="210" t="s">
        <v>282</v>
      </c>
      <c r="AV69" s="210" t="s">
        <v>258</v>
      </c>
      <c r="AW69" s="1520" t="s">
        <v>38</v>
      </c>
      <c r="AX69" s="1521"/>
      <c r="AY69" s="567"/>
      <c r="AZ69" s="212" t="s">
        <v>321</v>
      </c>
      <c r="BA69" s="212" t="s">
        <v>269</v>
      </c>
      <c r="BB69" s="212" t="s">
        <v>233</v>
      </c>
      <c r="BC69" s="212" t="s">
        <v>210</v>
      </c>
      <c r="BD69" s="212" t="s">
        <v>157</v>
      </c>
      <c r="BE69" s="212" t="s">
        <v>114</v>
      </c>
      <c r="BF69" s="212" t="s">
        <v>113</v>
      </c>
      <c r="BG69" s="212" t="s">
        <v>42</v>
      </c>
      <c r="BH69" s="212" t="s">
        <v>39</v>
      </c>
      <c r="BI69" s="213" t="s">
        <v>40</v>
      </c>
      <c r="BJ69" s="213" t="s">
        <v>116</v>
      </c>
      <c r="BK69" s="213" t="s">
        <v>117</v>
      </c>
      <c r="BL69" s="471" t="s">
        <v>118</v>
      </c>
      <c r="BM69" s="470"/>
    </row>
    <row r="70" spans="1:68" ht="12.75" customHeight="1" x14ac:dyDescent="0.2">
      <c r="A70" s="453"/>
      <c r="B70" s="454" t="s">
        <v>4</v>
      </c>
      <c r="C70" s="455">
        <v>-31553</v>
      </c>
      <c r="D70" s="456">
        <v>-0.13573226077043857</v>
      </c>
      <c r="E70" s="131"/>
      <c r="F70" s="408">
        <v>200912</v>
      </c>
      <c r="G70" s="514">
        <v>181837</v>
      </c>
      <c r="H70" s="514">
        <v>190602</v>
      </c>
      <c r="I70" s="530">
        <v>214454</v>
      </c>
      <c r="J70" s="514">
        <v>232465</v>
      </c>
      <c r="K70" s="514">
        <v>166471</v>
      </c>
      <c r="L70" s="514">
        <v>236271</v>
      </c>
      <c r="M70" s="530">
        <v>245556</v>
      </c>
      <c r="N70" s="514">
        <v>253748</v>
      </c>
      <c r="O70" s="514">
        <v>230959</v>
      </c>
      <c r="P70" s="514">
        <v>183306</v>
      </c>
      <c r="Q70" s="530">
        <v>187231</v>
      </c>
      <c r="R70" s="514">
        <v>217971</v>
      </c>
      <c r="S70" s="514">
        <v>230003</v>
      </c>
      <c r="T70" s="514">
        <v>186599</v>
      </c>
      <c r="U70" s="497">
        <v>162549</v>
      </c>
      <c r="V70" s="514">
        <v>177692</v>
      </c>
      <c r="W70" s="514">
        <v>147889</v>
      </c>
      <c r="X70" s="526">
        <v>119500</v>
      </c>
      <c r="Y70" s="530">
        <v>159783</v>
      </c>
      <c r="Z70" s="514">
        <v>247595</v>
      </c>
      <c r="AA70" s="514">
        <v>254834</v>
      </c>
      <c r="AB70" s="514">
        <v>149285</v>
      </c>
      <c r="AC70" s="530">
        <v>151917</v>
      </c>
      <c r="AD70" s="568">
        <v>143133</v>
      </c>
      <c r="AE70" s="569">
        <v>173197</v>
      </c>
      <c r="AF70" s="514">
        <v>123744</v>
      </c>
      <c r="AG70" s="530">
        <v>137463</v>
      </c>
      <c r="AH70" s="570">
        <v>106996</v>
      </c>
      <c r="AI70" s="514">
        <v>87188</v>
      </c>
      <c r="AJ70" s="514">
        <v>110829</v>
      </c>
      <c r="AK70" s="530">
        <v>172708</v>
      </c>
      <c r="AL70" s="225">
        <v>143446</v>
      </c>
      <c r="AM70" s="225">
        <v>183354</v>
      </c>
      <c r="AN70" s="225">
        <v>158869</v>
      </c>
      <c r="AO70" s="571">
        <v>245870</v>
      </c>
      <c r="AP70" s="254">
        <v>216443</v>
      </c>
      <c r="AQ70" s="253">
        <v>178313</v>
      </c>
      <c r="AR70" s="253">
        <v>156031</v>
      </c>
      <c r="AS70" s="571">
        <v>206127</v>
      </c>
      <c r="AT70" s="255"/>
      <c r="AU70" s="526">
        <v>787805</v>
      </c>
      <c r="AV70" s="526">
        <v>880763</v>
      </c>
      <c r="AW70" s="572">
        <v>-92958</v>
      </c>
      <c r="AX70" s="573">
        <v>-0.10554258069423897</v>
      </c>
      <c r="AY70" s="447"/>
      <c r="AZ70" s="218">
        <v>787805</v>
      </c>
      <c r="BA70" s="486">
        <v>880763</v>
      </c>
      <c r="BB70" s="486">
        <v>855244</v>
      </c>
      <c r="BC70" s="517">
        <v>797122</v>
      </c>
      <c r="BD70" s="517">
        <v>604864</v>
      </c>
      <c r="BE70" s="531">
        <v>803631</v>
      </c>
      <c r="BF70" s="531">
        <v>577537</v>
      </c>
      <c r="BG70" s="501">
        <v>477721</v>
      </c>
      <c r="BH70" s="513">
        <v>731539</v>
      </c>
      <c r="BI70" s="254">
        <v>756914</v>
      </c>
      <c r="BJ70" s="574">
        <v>583415</v>
      </c>
      <c r="BK70" s="574">
        <v>432778</v>
      </c>
      <c r="BL70" s="574">
        <v>402157</v>
      </c>
      <c r="BM70" s="470"/>
    </row>
    <row r="71" spans="1:68" ht="12.75" customHeight="1" x14ac:dyDescent="0.2">
      <c r="A71" s="438"/>
      <c r="B71" s="454" t="s">
        <v>79</v>
      </c>
      <c r="C71" s="455">
        <v>-15790</v>
      </c>
      <c r="D71" s="256">
        <v>-7.1757397283307656E-2</v>
      </c>
      <c r="E71" s="141"/>
      <c r="F71" s="408">
        <v>204257</v>
      </c>
      <c r="G71" s="514">
        <v>204249</v>
      </c>
      <c r="H71" s="514">
        <v>186226</v>
      </c>
      <c r="I71" s="530">
        <v>199130</v>
      </c>
      <c r="J71" s="514">
        <v>220047</v>
      </c>
      <c r="K71" s="514">
        <v>184112</v>
      </c>
      <c r="L71" s="514">
        <v>207395</v>
      </c>
      <c r="M71" s="530">
        <v>215904</v>
      </c>
      <c r="N71" s="514">
        <v>217779</v>
      </c>
      <c r="O71" s="514">
        <v>202914</v>
      </c>
      <c r="P71" s="514">
        <v>175367</v>
      </c>
      <c r="Q71" s="530">
        <v>174527</v>
      </c>
      <c r="R71" s="514">
        <v>200481</v>
      </c>
      <c r="S71" s="514">
        <v>205025</v>
      </c>
      <c r="T71" s="514">
        <v>179710</v>
      </c>
      <c r="U71" s="497">
        <v>181677</v>
      </c>
      <c r="V71" s="514">
        <v>166505</v>
      </c>
      <c r="W71" s="514">
        <v>132063</v>
      </c>
      <c r="X71" s="526">
        <v>122510</v>
      </c>
      <c r="Y71" s="530">
        <v>143104</v>
      </c>
      <c r="Z71" s="514">
        <v>188349</v>
      </c>
      <c r="AA71" s="514">
        <v>190238</v>
      </c>
      <c r="AB71" s="514">
        <v>132849</v>
      </c>
      <c r="AC71" s="530">
        <v>131857</v>
      </c>
      <c r="AD71" s="575">
        <v>132658</v>
      </c>
      <c r="AE71" s="530">
        <v>150887</v>
      </c>
      <c r="AF71" s="514">
        <v>115883</v>
      </c>
      <c r="AG71" s="530">
        <v>121468</v>
      </c>
      <c r="AH71" s="514">
        <v>100169</v>
      </c>
      <c r="AI71" s="514">
        <v>108534</v>
      </c>
      <c r="AJ71" s="514">
        <v>115805</v>
      </c>
      <c r="AK71" s="530">
        <v>149179</v>
      </c>
      <c r="AL71" s="225">
        <v>131632</v>
      </c>
      <c r="AM71" s="225">
        <v>154817</v>
      </c>
      <c r="AN71" s="225">
        <v>135342</v>
      </c>
      <c r="AO71" s="253">
        <v>187220</v>
      </c>
      <c r="AP71" s="254">
        <v>176307</v>
      </c>
      <c r="AQ71" s="253">
        <v>144677</v>
      </c>
      <c r="AR71" s="253">
        <v>130781</v>
      </c>
      <c r="AS71" s="253">
        <v>166952</v>
      </c>
      <c r="AT71" s="255"/>
      <c r="AU71" s="526">
        <v>793862</v>
      </c>
      <c r="AV71" s="526">
        <v>827458</v>
      </c>
      <c r="AW71" s="226">
        <v>-33596</v>
      </c>
      <c r="AX71" s="576">
        <v>-4.0601456508970846E-2</v>
      </c>
      <c r="AY71" s="447"/>
      <c r="AZ71" s="218">
        <v>793862</v>
      </c>
      <c r="BA71" s="517">
        <v>827458</v>
      </c>
      <c r="BB71" s="517">
        <v>770587</v>
      </c>
      <c r="BC71" s="517">
        <v>766893</v>
      </c>
      <c r="BD71" s="517">
        <v>564182</v>
      </c>
      <c r="BE71" s="531">
        <v>643293</v>
      </c>
      <c r="BF71" s="531">
        <v>520896</v>
      </c>
      <c r="BG71" s="501">
        <v>473687</v>
      </c>
      <c r="BH71" s="513">
        <v>609011</v>
      </c>
      <c r="BI71" s="254">
        <v>618717</v>
      </c>
      <c r="BJ71" s="254">
        <v>466018</v>
      </c>
      <c r="BK71" s="254">
        <v>360022</v>
      </c>
      <c r="BL71" s="254">
        <v>339600</v>
      </c>
      <c r="BM71" s="470"/>
    </row>
    <row r="72" spans="1:68" ht="12.75" customHeight="1" x14ac:dyDescent="0.2">
      <c r="A72" s="438"/>
      <c r="B72" s="454" t="s">
        <v>148</v>
      </c>
      <c r="C72" s="455">
        <v>-15763</v>
      </c>
      <c r="D72" s="256">
        <v>-1.2693670478337897</v>
      </c>
      <c r="E72" s="141"/>
      <c r="F72" s="411">
        <v>-3345</v>
      </c>
      <c r="G72" s="526">
        <v>-22412</v>
      </c>
      <c r="H72" s="514">
        <v>4376</v>
      </c>
      <c r="I72" s="530">
        <v>15324</v>
      </c>
      <c r="J72" s="514">
        <v>12418</v>
      </c>
      <c r="K72" s="526">
        <v>-17641</v>
      </c>
      <c r="L72" s="514">
        <v>28876</v>
      </c>
      <c r="M72" s="530">
        <v>29652</v>
      </c>
      <c r="N72" s="514">
        <v>35969</v>
      </c>
      <c r="O72" s="514">
        <v>28045</v>
      </c>
      <c r="P72" s="514">
        <v>7939</v>
      </c>
      <c r="Q72" s="530">
        <v>12704</v>
      </c>
      <c r="R72" s="514">
        <v>17490</v>
      </c>
      <c r="S72" s="514">
        <v>24978</v>
      </c>
      <c r="T72" s="514">
        <v>6889</v>
      </c>
      <c r="U72" s="497">
        <v>-19128</v>
      </c>
      <c r="V72" s="514">
        <v>11187</v>
      </c>
      <c r="W72" s="514">
        <v>15826</v>
      </c>
      <c r="X72" s="526">
        <v>-3010</v>
      </c>
      <c r="Y72" s="530">
        <v>16679</v>
      </c>
      <c r="Z72" s="514">
        <v>59246</v>
      </c>
      <c r="AA72" s="514">
        <v>64596</v>
      </c>
      <c r="AB72" s="514">
        <v>16436</v>
      </c>
      <c r="AC72" s="530">
        <v>20060</v>
      </c>
      <c r="AD72" s="575">
        <v>10475</v>
      </c>
      <c r="AE72" s="530">
        <v>22310</v>
      </c>
      <c r="AF72" s="514">
        <v>7861</v>
      </c>
      <c r="AG72" s="530">
        <v>15995</v>
      </c>
      <c r="AH72" s="514">
        <v>6827</v>
      </c>
      <c r="AI72" s="514">
        <v>-21346</v>
      </c>
      <c r="AJ72" s="514">
        <v>-4976</v>
      </c>
      <c r="AK72" s="530">
        <v>23529</v>
      </c>
      <c r="AL72" s="225">
        <v>11814</v>
      </c>
      <c r="AM72" s="225">
        <v>28537</v>
      </c>
      <c r="AN72" s="225">
        <v>23527</v>
      </c>
      <c r="AO72" s="253">
        <v>58650</v>
      </c>
      <c r="AP72" s="254">
        <v>40136</v>
      </c>
      <c r="AQ72" s="253">
        <v>33636</v>
      </c>
      <c r="AR72" s="253">
        <v>25250</v>
      </c>
      <c r="AS72" s="253">
        <v>39175</v>
      </c>
      <c r="AT72" s="255"/>
      <c r="AU72" s="526">
        <v>-6057</v>
      </c>
      <c r="AV72" s="526">
        <v>53305</v>
      </c>
      <c r="AW72" s="526">
        <v>-59362</v>
      </c>
      <c r="AX72" s="577">
        <v>-1.1136291154675921</v>
      </c>
      <c r="AY72" s="447"/>
      <c r="AZ72" s="218">
        <v>-6057</v>
      </c>
      <c r="BA72" s="517">
        <v>53305</v>
      </c>
      <c r="BB72" s="517">
        <v>84657</v>
      </c>
      <c r="BC72" s="517">
        <v>30229</v>
      </c>
      <c r="BD72" s="517">
        <v>40682</v>
      </c>
      <c r="BE72" s="531">
        <v>160338</v>
      </c>
      <c r="BF72" s="531">
        <v>56641</v>
      </c>
      <c r="BG72" s="501">
        <v>4034</v>
      </c>
      <c r="BH72" s="513">
        <v>122528</v>
      </c>
      <c r="BI72" s="254">
        <v>138197</v>
      </c>
      <c r="BJ72" s="254">
        <v>117397</v>
      </c>
      <c r="BK72" s="254">
        <v>72756</v>
      </c>
      <c r="BL72" s="254">
        <v>62557</v>
      </c>
      <c r="BM72" s="470"/>
      <c r="BO72" s="423"/>
      <c r="BP72" s="423"/>
    </row>
    <row r="73" spans="1:68" ht="12.75" customHeight="1" x14ac:dyDescent="0.2">
      <c r="A73" s="438"/>
      <c r="B73" s="454" t="s">
        <v>7</v>
      </c>
      <c r="C73" s="455">
        <v>-10933</v>
      </c>
      <c r="D73" s="256">
        <v>-1.2395691609977324</v>
      </c>
      <c r="E73" s="141"/>
      <c r="F73" s="411">
        <v>-2113</v>
      </c>
      <c r="G73" s="526">
        <v>-19144</v>
      </c>
      <c r="H73" s="514">
        <v>1943</v>
      </c>
      <c r="I73" s="530">
        <v>13319</v>
      </c>
      <c r="J73" s="526">
        <v>8820</v>
      </c>
      <c r="K73" s="526">
        <v>-14253</v>
      </c>
      <c r="L73" s="514">
        <v>20746</v>
      </c>
      <c r="M73" s="530">
        <v>24017</v>
      </c>
      <c r="N73" s="514">
        <v>29075</v>
      </c>
      <c r="O73" s="514">
        <v>21227</v>
      </c>
      <c r="P73" s="514">
        <v>6734</v>
      </c>
      <c r="Q73" s="530">
        <v>11810</v>
      </c>
      <c r="R73" s="514">
        <v>15579</v>
      </c>
      <c r="S73" s="514">
        <v>20453</v>
      </c>
      <c r="T73" s="514">
        <v>5907</v>
      </c>
      <c r="U73" s="497">
        <v>-16295</v>
      </c>
      <c r="V73" s="575">
        <v>2089</v>
      </c>
      <c r="W73" s="514">
        <v>10644</v>
      </c>
      <c r="X73" s="526">
        <v>-1665</v>
      </c>
      <c r="Y73" s="530">
        <v>14125</v>
      </c>
      <c r="Z73" s="575">
        <v>42253</v>
      </c>
      <c r="AA73" s="514">
        <v>45604</v>
      </c>
      <c r="AB73" s="514">
        <v>12078</v>
      </c>
      <c r="AC73" s="530">
        <v>14191.4503</v>
      </c>
      <c r="AD73" s="575">
        <v>11072</v>
      </c>
      <c r="AE73" s="530">
        <v>15113</v>
      </c>
      <c r="AF73" s="514">
        <v>6746</v>
      </c>
      <c r="AG73" s="578">
        <v>9112</v>
      </c>
      <c r="AH73" s="579">
        <v>3764</v>
      </c>
      <c r="AI73" s="579">
        <v>-16242</v>
      </c>
      <c r="AJ73" s="579">
        <v>-5398</v>
      </c>
      <c r="AK73" s="578">
        <v>16459</v>
      </c>
      <c r="AL73" s="580">
        <v>7174.52</v>
      </c>
      <c r="AM73" s="580">
        <v>17832.934000000001</v>
      </c>
      <c r="AN73" s="580">
        <v>15309.940999999999</v>
      </c>
      <c r="AO73" s="581">
        <v>39029</v>
      </c>
      <c r="AP73" s="533">
        <v>26016</v>
      </c>
      <c r="AQ73" s="581">
        <v>23692</v>
      </c>
      <c r="AR73" s="581">
        <v>17806</v>
      </c>
      <c r="AS73" s="581">
        <v>25942</v>
      </c>
      <c r="AT73" s="255"/>
      <c r="AU73" s="526">
        <v>-5995</v>
      </c>
      <c r="AV73" s="526">
        <v>39330</v>
      </c>
      <c r="AW73" s="526">
        <v>-45325</v>
      </c>
      <c r="AX73" s="577">
        <v>-1.1524281718789728</v>
      </c>
      <c r="AY73" s="447"/>
      <c r="AZ73" s="218">
        <v>-5995</v>
      </c>
      <c r="BA73" s="517">
        <v>39330</v>
      </c>
      <c r="BB73" s="517">
        <v>68846</v>
      </c>
      <c r="BC73" s="517">
        <v>25644</v>
      </c>
      <c r="BD73" s="517">
        <v>25193</v>
      </c>
      <c r="BE73" s="531">
        <v>114126.4503</v>
      </c>
      <c r="BF73" s="531">
        <v>42043</v>
      </c>
      <c r="BG73" s="501">
        <v>-1417</v>
      </c>
      <c r="BH73" s="513">
        <v>79346.395000000004</v>
      </c>
      <c r="BI73" s="254">
        <v>93256</v>
      </c>
      <c r="BJ73" s="533">
        <v>79517</v>
      </c>
      <c r="BK73" s="533">
        <v>48579</v>
      </c>
      <c r="BL73" s="533">
        <v>40429</v>
      </c>
      <c r="BO73" s="423"/>
    </row>
    <row r="74" spans="1:68" ht="12.75" customHeight="1" x14ac:dyDescent="0.2">
      <c r="A74" s="161"/>
      <c r="B74" s="161" t="s">
        <v>247</v>
      </c>
      <c r="C74" s="166">
        <v>-10006.77</v>
      </c>
      <c r="D74" s="256">
        <v>-1.2667037981733831</v>
      </c>
      <c r="E74" s="120"/>
      <c r="F74" s="104">
        <v>-2106.92</v>
      </c>
      <c r="G74" s="192">
        <v>-19229.559999999998</v>
      </c>
      <c r="H74" s="104">
        <v>2187</v>
      </c>
      <c r="I74" s="217">
        <v>12529</v>
      </c>
      <c r="J74" s="192">
        <v>7899.85</v>
      </c>
      <c r="K74" s="192">
        <v>-14400.4</v>
      </c>
      <c r="L74" s="192">
        <v>19986.2</v>
      </c>
      <c r="M74" s="217">
        <v>22962.3</v>
      </c>
      <c r="N74" s="192">
        <v>28636.65</v>
      </c>
      <c r="O74" s="192">
        <v>19967.95</v>
      </c>
      <c r="P74" s="192">
        <v>6192.3</v>
      </c>
      <c r="Q74" s="217">
        <v>12413.9</v>
      </c>
      <c r="R74" s="192">
        <v>15657.05</v>
      </c>
      <c r="S74" s="192">
        <v>20745.599999999999</v>
      </c>
      <c r="T74" s="192">
        <v>5864</v>
      </c>
      <c r="U74" s="352">
        <v>-16059.3</v>
      </c>
      <c r="V74" s="192">
        <v>2306.1</v>
      </c>
      <c r="W74" s="192">
        <v>10825.125</v>
      </c>
      <c r="X74" s="351">
        <v>-1665</v>
      </c>
      <c r="Y74" s="217">
        <v>14125</v>
      </c>
      <c r="Z74" s="192">
        <v>42253</v>
      </c>
      <c r="AA74" s="192">
        <v>45604</v>
      </c>
      <c r="AB74" s="192">
        <v>12078</v>
      </c>
      <c r="AC74" s="217">
        <v>14191.4503</v>
      </c>
      <c r="AD74" s="192">
        <v>11072</v>
      </c>
      <c r="AE74" s="192">
        <v>15113</v>
      </c>
      <c r="AF74" s="192"/>
      <c r="AG74" s="217"/>
      <c r="AH74" s="192"/>
      <c r="AI74" s="192"/>
      <c r="AJ74" s="192"/>
      <c r="AK74" s="217"/>
      <c r="AL74" s="192"/>
      <c r="AM74" s="192"/>
      <c r="AN74" s="192"/>
      <c r="AO74" s="192"/>
      <c r="AP74" s="218"/>
      <c r="AQ74" s="217"/>
      <c r="AR74" s="217"/>
      <c r="AS74" s="217"/>
      <c r="AT74" s="219"/>
      <c r="AU74" s="526">
        <v>-6620.4799999999959</v>
      </c>
      <c r="AV74" s="351">
        <v>36447.949999999997</v>
      </c>
      <c r="AW74" s="192">
        <v>-43068.429999999993</v>
      </c>
      <c r="AX74" s="577">
        <v>-1.1816420402244845</v>
      </c>
      <c r="AY74" s="270"/>
      <c r="AZ74" s="218">
        <v>-6620.4799999999959</v>
      </c>
      <c r="BA74" s="218">
        <v>36447.949999999997</v>
      </c>
      <c r="BB74" s="218">
        <v>67210.8</v>
      </c>
      <c r="BC74" s="218">
        <v>26207.349999999995</v>
      </c>
      <c r="BD74" s="218">
        <v>25591.224999999999</v>
      </c>
      <c r="BE74" s="218">
        <v>114126.4503</v>
      </c>
      <c r="BF74" s="218">
        <v>42043</v>
      </c>
      <c r="BG74" s="582">
        <v>-1417</v>
      </c>
      <c r="BH74" s="218">
        <v>79346.395000000004</v>
      </c>
      <c r="BI74" s="218">
        <v>93256</v>
      </c>
      <c r="BJ74" s="218"/>
      <c r="BK74" s="218"/>
      <c r="BL74" s="218"/>
      <c r="BO74" s="423"/>
    </row>
    <row r="75" spans="1:68" ht="12.75" customHeight="1" x14ac:dyDescent="0.2">
      <c r="A75" s="438"/>
      <c r="B75" s="454" t="s">
        <v>257</v>
      </c>
      <c r="C75" s="457">
        <v>-10006.77</v>
      </c>
      <c r="D75" s="437">
        <v>-2.0414272162550873</v>
      </c>
      <c r="E75" s="141"/>
      <c r="F75" s="426">
        <v>-5104.92</v>
      </c>
      <c r="G75" s="583">
        <v>-22227.559999999998</v>
      </c>
      <c r="H75" s="583">
        <v>-811</v>
      </c>
      <c r="I75" s="578">
        <v>9531</v>
      </c>
      <c r="J75" s="583">
        <v>4901.8500000000004</v>
      </c>
      <c r="K75" s="583">
        <v>-17360.400000000001</v>
      </c>
      <c r="L75" s="579">
        <v>17065.2</v>
      </c>
      <c r="M75" s="578">
        <v>19964.3</v>
      </c>
      <c r="N75" s="579">
        <v>25676.65</v>
      </c>
      <c r="O75" s="579">
        <v>17046.95</v>
      </c>
      <c r="P75" s="579">
        <v>3271.3</v>
      </c>
      <c r="Q75" s="578">
        <v>9453.9</v>
      </c>
      <c r="R75" s="579">
        <v>12770.05</v>
      </c>
      <c r="S75" s="579">
        <v>17747.599999999999</v>
      </c>
      <c r="T75" s="579">
        <v>2866</v>
      </c>
      <c r="U75" s="505">
        <v>-18896.3</v>
      </c>
      <c r="V75" s="584">
        <v>1199.0999999999999</v>
      </c>
      <c r="W75" s="579">
        <v>9007.125</v>
      </c>
      <c r="X75" s="583">
        <v>-3465</v>
      </c>
      <c r="Y75" s="578">
        <v>14035</v>
      </c>
      <c r="Z75" s="584">
        <v>42253</v>
      </c>
      <c r="AA75" s="579">
        <v>45604</v>
      </c>
      <c r="AB75" s="579">
        <v>12078</v>
      </c>
      <c r="AC75" s="578">
        <v>14191.4503</v>
      </c>
      <c r="AD75" s="585">
        <v>11072</v>
      </c>
      <c r="AE75" s="578">
        <v>15113</v>
      </c>
      <c r="AF75" s="578">
        <v>6746</v>
      </c>
      <c r="AG75" s="514"/>
      <c r="AH75" s="514"/>
      <c r="AI75" s="514"/>
      <c r="AJ75" s="514"/>
      <c r="AK75" s="514"/>
      <c r="AL75" s="225"/>
      <c r="AM75" s="225"/>
      <c r="AN75" s="225"/>
      <c r="AO75" s="225"/>
      <c r="AP75" s="225"/>
      <c r="AQ75" s="225"/>
      <c r="AR75" s="225"/>
      <c r="AS75" s="225"/>
      <c r="AT75" s="255"/>
      <c r="AU75" s="586">
        <v>-18612.479999999996</v>
      </c>
      <c r="AV75" s="583">
        <v>24570.949999999997</v>
      </c>
      <c r="AW75" s="587">
        <v>-43183.429999999993</v>
      </c>
      <c r="AX75" s="588">
        <v>-1.7574994047849186</v>
      </c>
      <c r="AY75" s="447"/>
      <c r="AZ75" s="1465">
        <v>-18612.479999999996</v>
      </c>
      <c r="BA75" s="585">
        <v>24570.949999999997</v>
      </c>
      <c r="BB75" s="585">
        <v>55448.80000000001</v>
      </c>
      <c r="BC75" s="585">
        <v>14487.349999999995</v>
      </c>
      <c r="BD75" s="585">
        <v>20776.224999999999</v>
      </c>
      <c r="BE75" s="585">
        <v>114126.4503</v>
      </c>
      <c r="BF75" s="585">
        <v>42043</v>
      </c>
      <c r="BG75" s="532">
        <v>-1417</v>
      </c>
      <c r="BH75" s="585">
        <v>79346.395000000004</v>
      </c>
      <c r="BI75" s="585">
        <v>93256</v>
      </c>
      <c r="BJ75" s="225"/>
      <c r="BK75" s="225"/>
      <c r="BL75" s="225"/>
      <c r="BO75" s="423"/>
    </row>
    <row r="76" spans="1:68" ht="12.75" customHeight="1" x14ac:dyDescent="0.2">
      <c r="A76" s="438"/>
      <c r="B76" s="454"/>
      <c r="C76" s="226"/>
      <c r="D76" s="175"/>
      <c r="E76" s="138"/>
      <c r="F76" s="138"/>
      <c r="G76" s="175"/>
      <c r="H76" s="175"/>
      <c r="I76" s="161"/>
      <c r="J76" s="175"/>
      <c r="K76" s="175"/>
      <c r="L76" s="175"/>
      <c r="M76" s="161"/>
      <c r="N76" s="175"/>
      <c r="O76" s="175"/>
      <c r="P76" s="175"/>
      <c r="Q76" s="161"/>
      <c r="R76" s="175"/>
      <c r="S76" s="175"/>
      <c r="T76" s="175"/>
      <c r="U76" s="161"/>
      <c r="V76" s="175"/>
      <c r="W76" s="175"/>
      <c r="X76" s="175"/>
      <c r="Y76" s="161"/>
      <c r="Z76" s="175"/>
      <c r="AA76" s="175"/>
      <c r="AB76" s="175"/>
      <c r="AC76" s="161"/>
      <c r="AD76" s="175"/>
      <c r="AE76" s="175"/>
      <c r="AF76" s="175"/>
      <c r="AG76" s="161"/>
      <c r="AH76" s="175"/>
      <c r="AI76" s="175"/>
      <c r="AJ76" s="175"/>
      <c r="AK76" s="161"/>
      <c r="AL76" s="226"/>
      <c r="AM76" s="226"/>
      <c r="AN76" s="226"/>
      <c r="AO76" s="226"/>
      <c r="AP76" s="226"/>
      <c r="AQ76" s="226"/>
      <c r="AR76" s="226"/>
      <c r="AS76" s="226"/>
      <c r="AT76" s="161"/>
      <c r="AU76" s="161"/>
      <c r="AV76" s="161"/>
      <c r="AW76" s="226"/>
      <c r="AX76" s="175"/>
      <c r="AY76" s="161"/>
      <c r="AZ76" s="161"/>
      <c r="BA76" s="161"/>
      <c r="BB76" s="161"/>
      <c r="BC76" s="161"/>
      <c r="BD76" s="161"/>
      <c r="BE76" s="454"/>
      <c r="BF76" s="454"/>
      <c r="BG76" s="454"/>
      <c r="BH76" s="226"/>
      <c r="BI76" s="226"/>
      <c r="BJ76" s="225"/>
      <c r="BK76" s="225"/>
      <c r="BL76" s="225"/>
    </row>
    <row r="77" spans="1:68" ht="12.75" customHeight="1" x14ac:dyDescent="0.2">
      <c r="A77" s="438"/>
      <c r="B77" s="449" t="s">
        <v>74</v>
      </c>
      <c r="C77" s="448">
        <v>2.795060075279193</v>
      </c>
      <c r="D77" s="175"/>
      <c r="E77" s="138"/>
      <c r="F77" s="138">
        <v>0.33317074141912878</v>
      </c>
      <c r="G77" s="175">
        <v>0.41227033002084285</v>
      </c>
      <c r="H77" s="175">
        <v>0.37268758984690614</v>
      </c>
      <c r="I77" s="175">
        <v>0.32671808406464792</v>
      </c>
      <c r="J77" s="175">
        <v>0.30522014066633685</v>
      </c>
      <c r="K77" s="175">
        <v>0.45943737948351365</v>
      </c>
      <c r="L77" s="175">
        <v>0.28669620901422521</v>
      </c>
      <c r="M77" s="175">
        <v>0.28927820945120464</v>
      </c>
      <c r="N77" s="175">
        <v>0.2681163989469868</v>
      </c>
      <c r="O77" s="175">
        <v>0.28873955983529542</v>
      </c>
      <c r="P77" s="175">
        <v>0.36196305631021353</v>
      </c>
      <c r="Q77" s="175">
        <v>0.34765610395714386</v>
      </c>
      <c r="R77" s="175">
        <v>0.29526404888723728</v>
      </c>
      <c r="S77" s="175">
        <v>0.30350038912535926</v>
      </c>
      <c r="T77" s="175">
        <v>0.34179711574017008</v>
      </c>
      <c r="U77" s="175">
        <v>0.45342019944755119</v>
      </c>
      <c r="V77" s="175">
        <v>0.29955766157170832</v>
      </c>
      <c r="W77" s="175">
        <v>0.31942199893163115</v>
      </c>
      <c r="X77" s="175">
        <v>0.38919665271966525</v>
      </c>
      <c r="Y77" s="175">
        <v>0.30274184362541695</v>
      </c>
      <c r="Z77" s="175">
        <v>0.20768997758436156</v>
      </c>
      <c r="AA77" s="175">
        <v>0.19172873321456321</v>
      </c>
      <c r="AB77" s="175">
        <v>0.3080617610610577</v>
      </c>
      <c r="AC77" s="175">
        <v>0.28670918988658278</v>
      </c>
      <c r="AD77" s="175">
        <v>0.30174732591366071</v>
      </c>
      <c r="AE77" s="175">
        <v>0.24290259069152467</v>
      </c>
      <c r="AF77" s="175">
        <v>0.30655223687613137</v>
      </c>
      <c r="AG77" s="175">
        <v>0.28518946916624838</v>
      </c>
      <c r="AH77" s="175">
        <v>0.38178997345695165</v>
      </c>
      <c r="AI77" s="175">
        <v>0.60120658806257743</v>
      </c>
      <c r="AJ77" s="310">
        <v>0.45685695982098551</v>
      </c>
      <c r="AK77" s="175">
        <v>0.29534821780114412</v>
      </c>
      <c r="AL77" s="175">
        <v>0.37250951577597147</v>
      </c>
      <c r="AM77" s="175">
        <v>0.28022841061553061</v>
      </c>
      <c r="AN77" s="175">
        <v>0.32276277939686154</v>
      </c>
      <c r="AO77" s="175">
        <v>0.20899999999999996</v>
      </c>
      <c r="AP77" s="175">
        <v>0.23099999999999998</v>
      </c>
      <c r="AQ77" s="175">
        <v>0.24400000000000011</v>
      </c>
      <c r="AR77" s="175">
        <v>0.28899999999999992</v>
      </c>
      <c r="AS77" s="175">
        <v>0.24</v>
      </c>
      <c r="AT77" s="161"/>
      <c r="AU77" s="175">
        <v>0.3592322973324617</v>
      </c>
      <c r="AV77" s="175">
        <v>0.32495461321604108</v>
      </c>
      <c r="AW77" s="448">
        <v>3.4277684116420626</v>
      </c>
      <c r="AX77" s="175"/>
      <c r="AY77" s="161"/>
      <c r="AZ77" s="175">
        <v>0.3592322973324617</v>
      </c>
      <c r="BA77" s="175">
        <v>0.32495461321604108</v>
      </c>
      <c r="BB77" s="175">
        <v>0.31121294040063419</v>
      </c>
      <c r="BC77" s="175">
        <v>0.34078472304114049</v>
      </c>
      <c r="BD77" s="175">
        <v>0.3229651624166755</v>
      </c>
      <c r="BE77" s="175">
        <v>0.23621164439898412</v>
      </c>
      <c r="BF77" s="175">
        <v>0.28118891084034442</v>
      </c>
      <c r="BG77" s="175">
        <v>0.40799964833030156</v>
      </c>
      <c r="BH77" s="175">
        <v>0.28383722535640615</v>
      </c>
      <c r="BI77" s="175">
        <v>0.248</v>
      </c>
      <c r="BJ77" s="257">
        <v>0.21100000000000008</v>
      </c>
      <c r="BK77" s="257">
        <v>0.21699999999999997</v>
      </c>
      <c r="BL77" s="257">
        <v>0.20799999999999996</v>
      </c>
    </row>
    <row r="78" spans="1:68" ht="12.75" customHeight="1" x14ac:dyDescent="0.2">
      <c r="A78" s="438"/>
      <c r="B78" s="449" t="s">
        <v>75</v>
      </c>
      <c r="C78" s="448">
        <v>7.0067874421401939</v>
      </c>
      <c r="D78" s="175"/>
      <c r="E78" s="138"/>
      <c r="F78" s="138">
        <v>1.016649080194314</v>
      </c>
      <c r="G78" s="175">
        <v>1.1232532432893196</v>
      </c>
      <c r="H78" s="175">
        <v>0.97704116431097265</v>
      </c>
      <c r="I78" s="175">
        <v>0.92854411668702841</v>
      </c>
      <c r="J78" s="175">
        <v>0.94658120577291205</v>
      </c>
      <c r="K78" s="175">
        <v>1.1059704092604719</v>
      </c>
      <c r="L78" s="175">
        <v>0.87778440858167106</v>
      </c>
      <c r="M78" s="175">
        <v>0.87924546742901821</v>
      </c>
      <c r="N78" s="175">
        <v>0.85824912905717488</v>
      </c>
      <c r="O78" s="175">
        <v>0.87857152135227468</v>
      </c>
      <c r="P78" s="175">
        <v>0.95668990649515018</v>
      </c>
      <c r="Q78" s="175">
        <v>0.932147988313901</v>
      </c>
      <c r="R78" s="175">
        <v>0.91975996806914684</v>
      </c>
      <c r="S78" s="175">
        <v>0.89140141650326299</v>
      </c>
      <c r="T78" s="175">
        <v>0.96308125981382542</v>
      </c>
      <c r="U78" s="175">
        <v>1.1176752856061865</v>
      </c>
      <c r="V78" s="175">
        <v>0.93704274812597077</v>
      </c>
      <c r="W78" s="175">
        <v>0.89298730804860404</v>
      </c>
      <c r="X78" s="175">
        <v>1.0251882845188285</v>
      </c>
      <c r="Y78" s="175">
        <v>0.89561467740623224</v>
      </c>
      <c r="Z78" s="175">
        <v>0.76071406934711927</v>
      </c>
      <c r="AA78" s="175">
        <v>0.74651734070022058</v>
      </c>
      <c r="AB78" s="175">
        <v>0.88990186555916539</v>
      </c>
      <c r="AC78" s="175">
        <v>0.86795421183935961</v>
      </c>
      <c r="AD78" s="175">
        <v>0.92681631769053952</v>
      </c>
      <c r="AE78" s="175">
        <v>0.87118714527387886</v>
      </c>
      <c r="AF78" s="175">
        <v>0.93647368761313676</v>
      </c>
      <c r="AG78" s="175">
        <v>0.88264141623564163</v>
      </c>
      <c r="AH78" s="175">
        <v>0.93619387640659468</v>
      </c>
      <c r="AI78" s="175">
        <v>1.2448272698077718</v>
      </c>
      <c r="AJ78" s="310">
        <v>1.0448979960118741</v>
      </c>
      <c r="AK78" s="175">
        <v>0.86376427264515832</v>
      </c>
      <c r="AL78" s="175">
        <v>0.91764148181197103</v>
      </c>
      <c r="AM78" s="175">
        <v>0.84436118110322111</v>
      </c>
      <c r="AN78" s="175">
        <v>0.85190943481736525</v>
      </c>
      <c r="AO78" s="175">
        <v>0.76100000000000001</v>
      </c>
      <c r="AP78" s="175">
        <v>0.81499999999999995</v>
      </c>
      <c r="AQ78" s="175">
        <v>0.81100000000000005</v>
      </c>
      <c r="AR78" s="175">
        <v>0.83799999999999997</v>
      </c>
      <c r="AS78" s="175">
        <v>0.81</v>
      </c>
      <c r="AT78" s="161"/>
      <c r="AU78" s="175">
        <v>1.0076884508222212</v>
      </c>
      <c r="AV78" s="175">
        <v>0.93947861115873399</v>
      </c>
      <c r="AW78" s="448">
        <v>6.8209839663487255</v>
      </c>
      <c r="AX78" s="175"/>
      <c r="AY78" s="161"/>
      <c r="AZ78" s="175">
        <v>1.0076884508222212</v>
      </c>
      <c r="BA78" s="175">
        <v>0.93947861115873399</v>
      </c>
      <c r="BB78" s="175">
        <v>0.9010142134876129</v>
      </c>
      <c r="BC78" s="175">
        <v>0.96207732317010441</v>
      </c>
      <c r="BD78" s="175">
        <v>0.93274190561845305</v>
      </c>
      <c r="BE78" s="175">
        <v>0.80048305752266902</v>
      </c>
      <c r="BF78" s="175">
        <v>0.90192662980899929</v>
      </c>
      <c r="BG78" s="175">
        <v>0.9915557406938359</v>
      </c>
      <c r="BH78" s="175">
        <v>0.83250653758719628</v>
      </c>
      <c r="BI78" s="175">
        <v>0.81699999999999995</v>
      </c>
      <c r="BJ78" s="257">
        <v>0.79600000000000004</v>
      </c>
      <c r="BK78" s="257">
        <v>0.83199999999999996</v>
      </c>
      <c r="BL78" s="257">
        <v>0.84399999999999997</v>
      </c>
    </row>
    <row r="79" spans="1:68" ht="12.75" customHeight="1" x14ac:dyDescent="0.2">
      <c r="A79" s="438"/>
      <c r="B79" s="449" t="s">
        <v>76</v>
      </c>
      <c r="C79" s="448">
        <v>-7.0067874421401886</v>
      </c>
      <c r="D79" s="175"/>
      <c r="E79" s="138"/>
      <c r="F79" s="138">
        <v>-1.664908019431393E-2</v>
      </c>
      <c r="G79" s="175">
        <v>-0.12325324328931955</v>
      </c>
      <c r="H79" s="175">
        <v>2.2958835689027398E-2</v>
      </c>
      <c r="I79" s="175">
        <v>7.1455883312971549E-2</v>
      </c>
      <c r="J79" s="175">
        <v>5.3418794227087951E-2</v>
      </c>
      <c r="K79" s="175">
        <v>-0.1059704092604718</v>
      </c>
      <c r="L79" s="175">
        <v>0.12221559141832895</v>
      </c>
      <c r="M79" s="175">
        <v>0.12075453257098177</v>
      </c>
      <c r="N79" s="175">
        <v>0.14175087094282515</v>
      </c>
      <c r="O79" s="175">
        <v>0.12142847864772535</v>
      </c>
      <c r="P79" s="175">
        <v>4.3310093504849816E-2</v>
      </c>
      <c r="Q79" s="175">
        <v>6.7852011686098987E-2</v>
      </c>
      <c r="R79" s="175">
        <v>8.024003193085319E-2</v>
      </c>
      <c r="S79" s="175">
        <v>0.108598583496737</v>
      </c>
      <c r="T79" s="175">
        <v>3.691874018617463E-2</v>
      </c>
      <c r="U79" s="175">
        <v>-0.11767528560618644</v>
      </c>
      <c r="V79" s="175">
        <v>6.2957251874029216E-2</v>
      </c>
      <c r="W79" s="175">
        <v>0.10701269195139598</v>
      </c>
      <c r="X79" s="175">
        <v>-2.5188284518828451E-2</v>
      </c>
      <c r="Y79" s="175">
        <v>0.1043853225937678</v>
      </c>
      <c r="Z79" s="175">
        <v>0.2392859306528807</v>
      </c>
      <c r="AA79" s="175">
        <v>0.25348265929977948</v>
      </c>
      <c r="AB79" s="175">
        <v>0.11009813444083465</v>
      </c>
      <c r="AC79" s="175">
        <v>0.13204578816064036</v>
      </c>
      <c r="AD79" s="175">
        <v>7.3183682309460429E-2</v>
      </c>
      <c r="AE79" s="175">
        <v>0.12881285472612111</v>
      </c>
      <c r="AF79" s="175">
        <v>6.3526312386863196E-2</v>
      </c>
      <c r="AG79" s="175">
        <v>0.11635858376435841</v>
      </c>
      <c r="AH79" s="175">
        <v>6.3806123593405359E-2</v>
      </c>
      <c r="AI79" s="175">
        <v>-0.24482726980777172</v>
      </c>
      <c r="AJ79" s="175">
        <v>-4.489799601187415E-2</v>
      </c>
      <c r="AK79" s="175">
        <v>0.13623572735484168</v>
      </c>
      <c r="AL79" s="175">
        <v>8.2358518188028945E-2</v>
      </c>
      <c r="AM79" s="175">
        <v>0.15563881889677891</v>
      </c>
      <c r="AN79" s="175">
        <v>0.14809056518263475</v>
      </c>
      <c r="AO79" s="175">
        <v>0.23899999999999999</v>
      </c>
      <c r="AP79" s="175">
        <v>0.185</v>
      </c>
      <c r="AQ79" s="175">
        <v>0.18899999999999995</v>
      </c>
      <c r="AR79" s="175">
        <v>0.16200000000000003</v>
      </c>
      <c r="AS79" s="175">
        <v>0.19</v>
      </c>
      <c r="AT79" s="161"/>
      <c r="AU79" s="175">
        <v>-7.688450822221235E-3</v>
      </c>
      <c r="AV79" s="175">
        <v>6.0521388841266038E-2</v>
      </c>
      <c r="AW79" s="448">
        <v>-6.8209839663487273</v>
      </c>
      <c r="AX79" s="175"/>
      <c r="AY79" s="161"/>
      <c r="AZ79" s="175">
        <v>-7.688450822221235E-3</v>
      </c>
      <c r="BA79" s="175">
        <v>6.0521388841266038E-2</v>
      </c>
      <c r="BB79" s="175">
        <v>9.8985786512387111E-2</v>
      </c>
      <c r="BC79" s="175">
        <v>3.792267682989555E-2</v>
      </c>
      <c r="BD79" s="175">
        <v>6.7258094381546923E-2</v>
      </c>
      <c r="BE79" s="175">
        <v>0.19951694247733101</v>
      </c>
      <c r="BF79" s="175">
        <v>9.807337019100075E-2</v>
      </c>
      <c r="BG79" s="175">
        <v>8.4442593061640585E-3</v>
      </c>
      <c r="BH79" s="175">
        <v>0.16749346241280369</v>
      </c>
      <c r="BI79" s="175">
        <v>0.18300000000000005</v>
      </c>
      <c r="BJ79" s="257">
        <v>0.20399999999999996</v>
      </c>
      <c r="BK79" s="257">
        <v>0.16800000000000004</v>
      </c>
      <c r="BL79" s="257">
        <v>0.15600000000000003</v>
      </c>
    </row>
    <row r="80" spans="1:68" ht="12.75" customHeight="1" x14ac:dyDescent="0.2">
      <c r="A80" s="438"/>
      <c r="B80" s="450" t="s">
        <v>78</v>
      </c>
      <c r="C80" s="448">
        <v>-4.8458237735947733</v>
      </c>
      <c r="D80" s="458"/>
      <c r="E80" s="119"/>
      <c r="F80" s="119">
        <v>-1.0517042287170502E-2</v>
      </c>
      <c r="G80" s="167">
        <v>-0.10528110340579749</v>
      </c>
      <c r="H80" s="167">
        <v>1.0194016851869341E-2</v>
      </c>
      <c r="I80" s="167">
        <v>6.2106558982345864E-2</v>
      </c>
      <c r="J80" s="167">
        <v>3.7941195448777235E-2</v>
      </c>
      <c r="K80" s="167">
        <v>-8.5618516137945952E-2</v>
      </c>
      <c r="L80" s="167">
        <v>8.7805951640277477E-2</v>
      </c>
      <c r="M80" s="167">
        <v>9.7806610304777733E-2</v>
      </c>
      <c r="N80" s="167">
        <v>0.11458218389898639</v>
      </c>
      <c r="O80" s="167">
        <v>9.1908087582644543E-2</v>
      </c>
      <c r="P80" s="167">
        <v>3.6736386152117224E-2</v>
      </c>
      <c r="Q80" s="167">
        <v>6.3077161367508586E-2</v>
      </c>
      <c r="R80" s="167">
        <v>7.1472810603245382E-2</v>
      </c>
      <c r="S80" s="167">
        <v>8.8924927066168696E-2</v>
      </c>
      <c r="T80" s="167">
        <v>3.1656118199990355E-2</v>
      </c>
      <c r="U80" s="167">
        <v>-0.10024669484278587</v>
      </c>
      <c r="V80" s="167">
        <v>1.1756297413502015E-2</v>
      </c>
      <c r="W80" s="167">
        <v>7.1972898592863571E-2</v>
      </c>
      <c r="X80" s="167">
        <v>-1.3933054393305439E-2</v>
      </c>
      <c r="Y80" s="167">
        <v>8.8401144051620015E-2</v>
      </c>
      <c r="Z80" s="167">
        <v>0.17065368848320847</v>
      </c>
      <c r="AA80" s="167">
        <v>0.17895571234607627</v>
      </c>
      <c r="AB80" s="167">
        <v>8.0905650266269211E-2</v>
      </c>
      <c r="AC80" s="167">
        <v>9.3415814556632906E-2</v>
      </c>
      <c r="AD80" s="167">
        <v>7.7354628212920856E-2</v>
      </c>
      <c r="AE80" s="167">
        <v>8.725901718851943E-2</v>
      </c>
      <c r="AF80" s="167">
        <v>5.4515774502198085E-2</v>
      </c>
      <c r="AG80" s="167">
        <v>6.6286928118839253E-2</v>
      </c>
      <c r="AH80" s="167">
        <v>3.5178885191969794E-2</v>
      </c>
      <c r="AI80" s="167">
        <v>-0.18628710372987109</v>
      </c>
      <c r="AJ80" s="175">
        <v>-4.8705663680083736E-2</v>
      </c>
      <c r="AK80" s="175">
        <v>9.5299580795330852E-2</v>
      </c>
      <c r="AL80" s="175">
        <v>5.0015476207074444E-2</v>
      </c>
      <c r="AM80" s="175">
        <v>9.7259585283113542E-2</v>
      </c>
      <c r="AN80" s="175">
        <v>9.6368334917447701E-2</v>
      </c>
      <c r="AO80" s="175">
        <v>0.159</v>
      </c>
      <c r="AP80" s="175">
        <v>0.12</v>
      </c>
      <c r="AQ80" s="175">
        <v>0.13300000000000001</v>
      </c>
      <c r="AR80" s="175">
        <v>0.114</v>
      </c>
      <c r="AS80" s="175">
        <v>0.126</v>
      </c>
      <c r="AT80" s="161"/>
      <c r="AU80" s="167">
        <v>-7.6097511440013713E-3</v>
      </c>
      <c r="AV80" s="167">
        <v>4.4654464367826531E-2</v>
      </c>
      <c r="AW80" s="448">
        <v>-5.2264215511827903</v>
      </c>
      <c r="AX80" s="167"/>
      <c r="AY80" s="161"/>
      <c r="AZ80" s="167">
        <v>-7.6097511440013713E-3</v>
      </c>
      <c r="BA80" s="167">
        <v>4.4654464367826531E-2</v>
      </c>
      <c r="BB80" s="167">
        <v>8.0498664708551007E-2</v>
      </c>
      <c r="BC80" s="167">
        <v>3.2170734216343297E-2</v>
      </c>
      <c r="BD80" s="167">
        <v>4.1650685112686485E-2</v>
      </c>
      <c r="BE80" s="167">
        <v>0.14201349910593294</v>
      </c>
      <c r="BF80" s="167">
        <v>7.2797067547187455E-2</v>
      </c>
      <c r="BG80" s="175">
        <v>-2.9661664444309544E-3</v>
      </c>
      <c r="BH80" s="175">
        <v>0.10846502373762712</v>
      </c>
      <c r="BI80" s="175">
        <v>0.1232055425054894</v>
      </c>
      <c r="BJ80" s="257">
        <v>0.13900000000000001</v>
      </c>
      <c r="BK80" s="257">
        <v>0.112</v>
      </c>
      <c r="BL80" s="257">
        <v>0.10100000000000001</v>
      </c>
    </row>
    <row r="81" spans="1:65" s="101" customFormat="1" ht="12.75" customHeight="1" x14ac:dyDescent="0.2">
      <c r="A81" s="447"/>
      <c r="B81" s="447" t="s">
        <v>291</v>
      </c>
      <c r="C81" s="292">
        <v>-0.11</v>
      </c>
      <c r="D81" s="167">
        <v>-2.1999999999999997</v>
      </c>
      <c r="E81" s="119"/>
      <c r="F81" s="154">
        <v>-0.06</v>
      </c>
      <c r="G81" s="378">
        <v>-0.25</v>
      </c>
      <c r="H81" s="378">
        <v>-0.01</v>
      </c>
      <c r="I81" s="378">
        <v>0.1</v>
      </c>
      <c r="J81" s="378">
        <v>0.05</v>
      </c>
      <c r="K81" s="378">
        <v>-0.19</v>
      </c>
      <c r="L81" s="378">
        <v>0.19</v>
      </c>
      <c r="M81" s="378">
        <v>0.22</v>
      </c>
      <c r="N81" s="378">
        <v>0.28000000000000003</v>
      </c>
      <c r="O81" s="378">
        <v>0.18</v>
      </c>
      <c r="P81" s="378">
        <v>0.03</v>
      </c>
      <c r="Q81" s="378">
        <v>0.1</v>
      </c>
      <c r="R81" s="378">
        <v>0.14000000000000001</v>
      </c>
      <c r="S81" s="378">
        <v>0.19</v>
      </c>
      <c r="T81" s="378">
        <v>0.03</v>
      </c>
      <c r="U81" s="378">
        <v>-0.2</v>
      </c>
      <c r="V81" s="378">
        <v>0.02</v>
      </c>
      <c r="W81" s="378">
        <v>0.12</v>
      </c>
      <c r="X81" s="558">
        <v>-0.05</v>
      </c>
      <c r="Y81" s="378">
        <v>0.19</v>
      </c>
      <c r="Z81" s="378">
        <v>0.56000000000000005</v>
      </c>
      <c r="AA81" s="378">
        <v>0.61</v>
      </c>
      <c r="AB81" s="378">
        <v>0.16</v>
      </c>
      <c r="AC81" s="378">
        <v>0.21</v>
      </c>
      <c r="AD81" s="558">
        <v>0.22</v>
      </c>
      <c r="AE81" s="558">
        <v>0.31</v>
      </c>
      <c r="AF81" s="558">
        <v>0.14000000000000001</v>
      </c>
      <c r="AG81" s="378">
        <v>0.19</v>
      </c>
      <c r="AH81" s="558">
        <v>0.08</v>
      </c>
      <c r="AI81" s="558">
        <v>-0.33</v>
      </c>
      <c r="AJ81" s="558">
        <v>-0.11</v>
      </c>
      <c r="AK81" s="378">
        <v>0.35</v>
      </c>
      <c r="AL81" s="378">
        <v>0.16</v>
      </c>
      <c r="AM81" s="378">
        <v>0.40129999999999999</v>
      </c>
      <c r="AN81" s="378">
        <v>0.34039999999999998</v>
      </c>
      <c r="AO81" s="378">
        <v>0.86</v>
      </c>
      <c r="AP81" s="378">
        <v>0.56999999999999995</v>
      </c>
      <c r="AQ81" s="378">
        <v>0.51</v>
      </c>
      <c r="AR81" s="378">
        <v>0.39</v>
      </c>
      <c r="AS81" s="378">
        <v>0.56999999999999995</v>
      </c>
      <c r="AT81" s="161"/>
      <c r="AU81" s="589">
        <v>-0.21</v>
      </c>
      <c r="AV81" s="234">
        <v>0.27</v>
      </c>
      <c r="AW81" s="292">
        <v>-0.48</v>
      </c>
      <c r="AX81" s="167">
        <v>-1.7777777777777777</v>
      </c>
      <c r="AY81" s="161"/>
      <c r="AZ81" s="589">
        <v>-0.21</v>
      </c>
      <c r="BA81" s="378">
        <v>0.27</v>
      </c>
      <c r="BB81" s="378">
        <v>0.59</v>
      </c>
      <c r="BC81" s="558">
        <v>0.16</v>
      </c>
      <c r="BD81" s="558">
        <v>0.28000000000000003</v>
      </c>
      <c r="BE81" s="558">
        <v>1.56</v>
      </c>
      <c r="BF81" s="241">
        <v>0.86</v>
      </c>
      <c r="BG81" s="241">
        <v>-0.03</v>
      </c>
      <c r="BH81" s="241">
        <v>1.77</v>
      </c>
      <c r="BI81" s="241">
        <v>2.0299999999999998</v>
      </c>
      <c r="BJ81" s="241">
        <v>1.82</v>
      </c>
      <c r="BK81" s="241">
        <v>1.17</v>
      </c>
      <c r="BL81" s="241">
        <v>1.43</v>
      </c>
      <c r="BM81" s="155"/>
    </row>
    <row r="82" spans="1:65" s="101" customFormat="1" ht="12.75" customHeight="1" x14ac:dyDescent="0.2">
      <c r="A82" s="447"/>
      <c r="B82" s="447" t="s">
        <v>292</v>
      </c>
      <c r="C82" s="292">
        <v>-0.11</v>
      </c>
      <c r="D82" s="167">
        <v>-2.1999999999999997</v>
      </c>
      <c r="E82" s="119"/>
      <c r="F82" s="154">
        <v>-0.06</v>
      </c>
      <c r="G82" s="378">
        <v>-0.25</v>
      </c>
      <c r="H82" s="378">
        <v>-0.01</v>
      </c>
      <c r="I82" s="378">
        <v>0.1</v>
      </c>
      <c r="J82" s="378">
        <v>0.05</v>
      </c>
      <c r="K82" s="378">
        <v>-0.19</v>
      </c>
      <c r="L82" s="378">
        <v>0.17</v>
      </c>
      <c r="M82" s="378">
        <v>0.2</v>
      </c>
      <c r="N82" s="378">
        <v>0.25</v>
      </c>
      <c r="O82" s="378">
        <v>0.17</v>
      </c>
      <c r="P82" s="378">
        <v>0.03</v>
      </c>
      <c r="Q82" s="378">
        <v>0.09</v>
      </c>
      <c r="R82" s="378">
        <v>0.12</v>
      </c>
      <c r="S82" s="378">
        <v>0.17</v>
      </c>
      <c r="T82" s="378">
        <v>0.03</v>
      </c>
      <c r="U82" s="378">
        <v>-0.2</v>
      </c>
      <c r="V82" s="378">
        <v>0.02</v>
      </c>
      <c r="W82" s="378">
        <v>0.11</v>
      </c>
      <c r="X82" s="558">
        <v>-0.05</v>
      </c>
      <c r="Y82" s="378">
        <v>0.17</v>
      </c>
      <c r="Z82" s="378">
        <v>0.5</v>
      </c>
      <c r="AA82" s="378">
        <v>0.55000000000000004</v>
      </c>
      <c r="AB82" s="378">
        <v>0.15</v>
      </c>
      <c r="AC82" s="378">
        <v>0.19</v>
      </c>
      <c r="AD82" s="558">
        <v>0.21</v>
      </c>
      <c r="AE82" s="558">
        <v>0.27</v>
      </c>
      <c r="AF82" s="558">
        <v>0.12</v>
      </c>
      <c r="AG82" s="378">
        <v>0.16</v>
      </c>
      <c r="AH82" s="558">
        <v>7.0000000000000007E-2</v>
      </c>
      <c r="AI82" s="558">
        <v>-0.33</v>
      </c>
      <c r="AJ82" s="558">
        <v>-0.11</v>
      </c>
      <c r="AK82" s="378">
        <v>0.31</v>
      </c>
      <c r="AL82" s="241">
        <v>0.15</v>
      </c>
      <c r="AM82" s="241">
        <v>0.35899999999999999</v>
      </c>
      <c r="AN82" s="241">
        <v>0.3135</v>
      </c>
      <c r="AO82" s="241">
        <v>0.8</v>
      </c>
      <c r="AP82" s="241">
        <v>0.54</v>
      </c>
      <c r="AQ82" s="241">
        <v>0.49</v>
      </c>
      <c r="AR82" s="241">
        <v>0.37</v>
      </c>
      <c r="AS82" s="241">
        <v>0.54</v>
      </c>
      <c r="AT82" s="161"/>
      <c r="AU82" s="589">
        <v>-0.21</v>
      </c>
      <c r="AV82" s="234">
        <v>0.25</v>
      </c>
      <c r="AW82" s="292">
        <v>-0.45999999999999996</v>
      </c>
      <c r="AX82" s="167">
        <v>-1.8399999999999999</v>
      </c>
      <c r="AY82" s="161"/>
      <c r="AZ82" s="589">
        <v>-0.21</v>
      </c>
      <c r="BA82" s="378">
        <v>0.25</v>
      </c>
      <c r="BB82" s="378">
        <v>0.54</v>
      </c>
      <c r="BC82" s="558">
        <v>0.14000000000000001</v>
      </c>
      <c r="BD82" s="558">
        <v>0.25</v>
      </c>
      <c r="BE82" s="558">
        <v>1.4</v>
      </c>
      <c r="BF82" s="241">
        <v>0.76</v>
      </c>
      <c r="BG82" s="241">
        <v>-0.03</v>
      </c>
      <c r="BH82" s="241">
        <v>1.63</v>
      </c>
      <c r="BI82" s="241">
        <v>1.94</v>
      </c>
      <c r="BJ82" s="241">
        <v>1.74</v>
      </c>
      <c r="BK82" s="241">
        <v>1.1100000000000001</v>
      </c>
      <c r="BL82" s="241">
        <v>1.1200000000000001</v>
      </c>
      <c r="BM82" s="155"/>
    </row>
    <row r="83" spans="1:65" s="101" customFormat="1" ht="12.75" customHeight="1" x14ac:dyDescent="0.2">
      <c r="A83" s="177"/>
      <c r="B83" s="161"/>
      <c r="C83" s="161"/>
      <c r="D83" s="161"/>
      <c r="E83" s="111"/>
      <c r="F83" s="11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225"/>
      <c r="BK83" s="225"/>
      <c r="BL83" s="447"/>
      <c r="BM83" s="155"/>
    </row>
    <row r="84" spans="1:65" x14ac:dyDescent="0.2">
      <c r="A84" s="161" t="s">
        <v>265</v>
      </c>
      <c r="B84" s="190"/>
      <c r="C84" s="155"/>
      <c r="D84" s="155"/>
      <c r="E84" s="102"/>
      <c r="F84" s="102"/>
      <c r="G84" s="156"/>
      <c r="H84" s="156"/>
      <c r="I84" s="156"/>
      <c r="J84" s="156"/>
      <c r="K84" s="156"/>
      <c r="L84" s="156"/>
      <c r="M84" s="156"/>
      <c r="N84" s="156"/>
      <c r="O84" s="156"/>
      <c r="P84" s="156"/>
      <c r="Q84" s="156"/>
      <c r="R84" s="156"/>
      <c r="S84" s="156"/>
      <c r="T84" s="156"/>
      <c r="U84" s="156"/>
      <c r="V84" s="377"/>
      <c r="W84" s="156"/>
      <c r="X84" s="156"/>
      <c r="Y84" s="156"/>
      <c r="Z84" s="156"/>
      <c r="AA84" s="156"/>
      <c r="AB84" s="156"/>
      <c r="AC84" s="156"/>
      <c r="AD84" s="156"/>
      <c r="AE84" s="156"/>
      <c r="AF84" s="156"/>
      <c r="AG84" s="156"/>
      <c r="AH84" s="156"/>
      <c r="AI84" s="156"/>
      <c r="AJ84" s="156"/>
      <c r="AK84" s="225"/>
      <c r="AL84" s="155"/>
      <c r="AM84" s="155"/>
      <c r="AN84" s="155"/>
      <c r="AO84" s="155"/>
      <c r="AP84" s="155"/>
      <c r="AQ84" s="155"/>
      <c r="AR84" s="155"/>
      <c r="AS84" s="225"/>
      <c r="AT84" s="156"/>
      <c r="AU84" s="156"/>
      <c r="AV84" s="156"/>
      <c r="AW84" s="155"/>
      <c r="AX84" s="155"/>
      <c r="AY84" s="155"/>
      <c r="AZ84" s="155"/>
      <c r="BA84" s="155"/>
      <c r="BB84" s="155"/>
      <c r="BC84" s="155"/>
      <c r="BD84" s="155"/>
      <c r="BH84" s="225"/>
      <c r="BI84" s="225"/>
      <c r="BJ84" s="590"/>
    </row>
    <row r="85" spans="1:65" x14ac:dyDescent="0.2">
      <c r="A85" s="189" t="s">
        <v>28</v>
      </c>
      <c r="C85" s="155"/>
      <c r="D85" s="155"/>
      <c r="E85" s="102"/>
      <c r="F85" s="102"/>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591"/>
      <c r="AL85" s="155"/>
      <c r="AM85" s="155"/>
      <c r="AN85" s="155"/>
      <c r="AO85" s="155"/>
      <c r="AP85" s="155"/>
      <c r="AQ85" s="155"/>
      <c r="AR85" s="155"/>
      <c r="AS85" s="225"/>
      <c r="AT85" s="156"/>
      <c r="AU85" s="156"/>
      <c r="AV85" s="377"/>
      <c r="AW85" s="155"/>
      <c r="AX85" s="155"/>
      <c r="AY85" s="155"/>
      <c r="AZ85" s="155"/>
      <c r="BA85" s="155"/>
      <c r="BB85" s="155"/>
      <c r="BC85" s="155"/>
      <c r="BD85" s="155"/>
      <c r="BH85" s="225"/>
      <c r="BI85" s="225"/>
      <c r="BJ85" s="590"/>
    </row>
    <row r="86" spans="1:65" x14ac:dyDescent="0.2">
      <c r="A86" s="156"/>
      <c r="C86" s="155"/>
      <c r="D86" s="155"/>
      <c r="E86" s="102"/>
      <c r="F86" s="153"/>
      <c r="G86" s="156"/>
      <c r="H86" s="592"/>
      <c r="I86" s="156"/>
      <c r="J86" s="377"/>
      <c r="K86" s="156"/>
      <c r="L86" s="592"/>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5"/>
      <c r="AL86" s="155"/>
      <c r="AM86" s="155"/>
      <c r="AN86" s="155"/>
      <c r="AO86" s="155"/>
      <c r="AP86" s="155"/>
      <c r="AQ86" s="155"/>
      <c r="AR86" s="155"/>
      <c r="AS86" s="155"/>
      <c r="AT86" s="156"/>
      <c r="AU86" s="377"/>
      <c r="AV86" s="155"/>
      <c r="AW86" s="155"/>
      <c r="AX86" s="155"/>
      <c r="AY86" s="155"/>
      <c r="AZ86" s="594"/>
      <c r="BA86" s="594"/>
      <c r="BB86" s="1484"/>
      <c r="BC86" s="155"/>
      <c r="BD86" s="593"/>
      <c r="BH86" s="241"/>
      <c r="BI86" s="241"/>
    </row>
    <row r="87" spans="1:65" x14ac:dyDescent="0.2">
      <c r="A87" s="161" t="s">
        <v>219</v>
      </c>
      <c r="C87" s="155"/>
      <c r="D87" s="155"/>
      <c r="E87" s="102"/>
      <c r="F87" s="153"/>
      <c r="G87" s="156"/>
      <c r="H87" s="156"/>
      <c r="I87" s="156"/>
      <c r="J87" s="377"/>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5"/>
      <c r="AL87" s="155"/>
      <c r="AM87" s="155"/>
      <c r="AN87" s="155"/>
      <c r="AO87" s="155"/>
      <c r="AP87" s="155"/>
      <c r="AQ87" s="155"/>
      <c r="AR87" s="155"/>
      <c r="AS87" s="155"/>
      <c r="AT87" s="156"/>
      <c r="AU87" s="594"/>
      <c r="AV87" s="155"/>
      <c r="AW87" s="155"/>
      <c r="AX87" s="155"/>
      <c r="AY87" s="155"/>
      <c r="AZ87" s="155"/>
      <c r="BA87" s="155"/>
      <c r="BB87" s="155"/>
      <c r="BC87" s="155"/>
      <c r="BD87" s="155"/>
      <c r="BH87" s="156"/>
      <c r="BI87" s="156"/>
    </row>
    <row r="88" spans="1:65" x14ac:dyDescent="0.2">
      <c r="C88" s="155"/>
      <c r="D88" s="155"/>
      <c r="E88" s="102"/>
      <c r="F88" s="153"/>
      <c r="G88" s="156"/>
      <c r="H88" s="156"/>
      <c r="I88" s="156"/>
      <c r="J88" s="377"/>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5"/>
      <c r="AL88" s="155"/>
      <c r="AM88" s="155"/>
      <c r="AN88" s="155"/>
      <c r="AO88" s="155"/>
      <c r="AP88" s="155"/>
      <c r="AQ88" s="155"/>
      <c r="AR88" s="155"/>
      <c r="AS88" s="155"/>
      <c r="AT88" s="156"/>
      <c r="AU88" s="155"/>
      <c r="AV88" s="155"/>
      <c r="AW88" s="155"/>
      <c r="AX88" s="155"/>
      <c r="AY88" s="155"/>
      <c r="AZ88" s="155"/>
      <c r="BA88" s="155"/>
      <c r="BB88" s="593"/>
      <c r="BC88" s="155"/>
      <c r="BD88" s="155"/>
      <c r="BH88" s="156"/>
      <c r="BI88" s="156"/>
    </row>
    <row r="89" spans="1:65" x14ac:dyDescent="0.2">
      <c r="C89" s="155"/>
      <c r="D89" s="155"/>
      <c r="E89" s="101"/>
      <c r="F89" s="153"/>
      <c r="G89" s="155"/>
      <c r="H89" s="155"/>
      <c r="I89" s="156"/>
      <c r="J89" s="377"/>
      <c r="K89" s="155"/>
      <c r="L89" s="155"/>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5"/>
      <c r="AL89" s="155"/>
      <c r="AM89" s="155"/>
      <c r="AN89" s="155"/>
      <c r="AO89" s="155"/>
      <c r="AP89" s="155"/>
      <c r="AQ89" s="155"/>
      <c r="AR89" s="155"/>
      <c r="AS89" s="155"/>
      <c r="AT89" s="156"/>
      <c r="AU89" s="155"/>
      <c r="AV89" s="155"/>
      <c r="AW89" s="155"/>
      <c r="AX89" s="155"/>
      <c r="AY89" s="155"/>
      <c r="AZ89" s="155"/>
      <c r="BA89" s="155"/>
      <c r="BB89" s="155"/>
      <c r="BC89" s="155"/>
      <c r="BD89" s="155"/>
      <c r="BH89" s="234"/>
      <c r="BI89" s="234"/>
    </row>
    <row r="90" spans="1:65" x14ac:dyDescent="0.2">
      <c r="C90" s="155"/>
      <c r="D90" s="155"/>
      <c r="E90" s="101"/>
      <c r="F90" s="153"/>
      <c r="G90" s="1488"/>
      <c r="H90" s="1488"/>
      <c r="I90" s="1488"/>
      <c r="J90" s="377"/>
      <c r="K90" s="1488"/>
      <c r="L90" s="1488"/>
      <c r="M90" s="1488"/>
      <c r="N90" s="1488"/>
      <c r="O90" s="1488"/>
      <c r="P90" s="1488"/>
      <c r="Q90" s="1488"/>
      <c r="R90" s="1488"/>
      <c r="S90" s="1488"/>
      <c r="T90" s="1488">
        <v>0.36886049764468193</v>
      </c>
      <c r="U90" s="1488">
        <v>0.48646254360223684</v>
      </c>
      <c r="V90" s="1488">
        <v>0.3100533507417329</v>
      </c>
      <c r="W90" s="1488">
        <v>0.3313701492335468</v>
      </c>
      <c r="X90" s="1488">
        <v>0.39697907949790795</v>
      </c>
      <c r="Y90" s="1488">
        <v>0.30856223753465639</v>
      </c>
      <c r="Z90" s="1488">
        <v>0.21144611159352975</v>
      </c>
      <c r="AA90" s="1488">
        <v>0.19537816774841663</v>
      </c>
      <c r="AB90" s="1488">
        <v>0.32030009712965135</v>
      </c>
      <c r="AC90" s="1488">
        <v>0.29618146751186503</v>
      </c>
      <c r="AD90" s="1488">
        <v>0.30174732591366071</v>
      </c>
      <c r="AE90" s="1488">
        <v>0.24290259069152467</v>
      </c>
      <c r="AF90" s="1488">
        <v>0.30655223687613137</v>
      </c>
      <c r="AG90" s="1488">
        <v>0.28518946916624838</v>
      </c>
      <c r="AH90" s="1488">
        <v>0.38178997345695165</v>
      </c>
      <c r="AI90" s="1488">
        <v>0.60120658806257743</v>
      </c>
      <c r="AJ90" s="1488">
        <v>0.45685695982098551</v>
      </c>
      <c r="AK90" s="1488">
        <v>0.29534821780114412</v>
      </c>
      <c r="AL90" s="1488">
        <v>0.37250951577597147</v>
      </c>
      <c r="AM90" s="1488">
        <v>0.28022841061553061</v>
      </c>
      <c r="AN90" s="1488">
        <v>0.32276277939686154</v>
      </c>
      <c r="AO90" s="1488">
        <v>0.20964330743889048</v>
      </c>
      <c r="AP90" s="1488">
        <v>0.23074435301672958</v>
      </c>
      <c r="AQ90" s="1488">
        <v>0.24451946857492163</v>
      </c>
      <c r="AR90" s="1488">
        <v>0.28945530054924984</v>
      </c>
      <c r="AS90" s="1488">
        <v>0.24016261819169735</v>
      </c>
      <c r="AT90" s="193"/>
      <c r="AU90" s="1489"/>
      <c r="AV90" s="1488"/>
      <c r="AW90" s="155"/>
      <c r="AX90" s="155"/>
      <c r="AY90" s="155"/>
      <c r="AZ90" s="155"/>
      <c r="BA90" s="155"/>
      <c r="BB90" s="155"/>
      <c r="BC90" s="155"/>
      <c r="BD90" s="155"/>
      <c r="BH90" s="320"/>
      <c r="BI90" s="320"/>
      <c r="BJ90" s="155"/>
    </row>
    <row r="91" spans="1:65" x14ac:dyDescent="0.2">
      <c r="C91" s="155"/>
      <c r="D91" s="155"/>
      <c r="E91" s="101"/>
      <c r="F91" s="153"/>
      <c r="G91" s="155"/>
      <c r="H91" s="155"/>
      <c r="I91" s="377"/>
      <c r="J91" s="377"/>
      <c r="K91" s="155"/>
      <c r="L91" s="155"/>
      <c r="M91" s="377"/>
      <c r="N91" s="377"/>
      <c r="O91" s="156"/>
      <c r="P91" s="156"/>
      <c r="Q91" s="377"/>
      <c r="R91" s="377"/>
      <c r="S91" s="1490"/>
      <c r="T91" s="1490"/>
      <c r="U91" s="1490"/>
      <c r="V91" s="377"/>
      <c r="W91" s="156"/>
      <c r="X91" s="156"/>
      <c r="Y91" s="156"/>
      <c r="Z91" s="156"/>
      <c r="AA91" s="156"/>
      <c r="AB91" s="156"/>
      <c r="AC91" s="156"/>
      <c r="AD91" s="156"/>
      <c r="AE91" s="156"/>
      <c r="AF91" s="156"/>
      <c r="AG91" s="156"/>
      <c r="AH91" s="156"/>
      <c r="AI91" s="156"/>
      <c r="AJ91" s="156"/>
      <c r="AK91" s="241"/>
      <c r="AL91" s="155"/>
      <c r="AM91" s="155"/>
      <c r="AN91" s="155"/>
      <c r="AO91" s="155"/>
      <c r="AP91" s="155"/>
      <c r="AQ91" s="155"/>
      <c r="AR91" s="155"/>
      <c r="AS91" s="175"/>
      <c r="AT91" s="156"/>
      <c r="AU91" s="193"/>
      <c r="AV91" s="193"/>
      <c r="AW91" s="155"/>
      <c r="AX91" s="155"/>
      <c r="AY91" s="155"/>
      <c r="AZ91" s="155"/>
      <c r="BA91" s="593"/>
      <c r="BB91" s="593"/>
      <c r="BC91" s="593"/>
      <c r="BD91" s="155"/>
      <c r="BH91" s="320"/>
      <c r="BI91" s="320"/>
      <c r="BJ91" s="155"/>
    </row>
    <row r="92" spans="1:65" x14ac:dyDescent="0.2">
      <c r="C92" s="155"/>
      <c r="D92" s="155"/>
      <c r="E92" s="101"/>
      <c r="F92" s="153"/>
      <c r="G92" s="155"/>
      <c r="H92" s="1491"/>
      <c r="I92" s="1491"/>
      <c r="J92" s="377"/>
      <c r="K92" s="155"/>
      <c r="L92" s="1491"/>
      <c r="M92" s="1491"/>
      <c r="N92" s="377"/>
      <c r="O92" s="156"/>
      <c r="P92" s="156"/>
      <c r="Q92" s="156"/>
      <c r="R92" s="156"/>
      <c r="S92" s="1490"/>
      <c r="T92" s="1490"/>
      <c r="U92" s="1490"/>
      <c r="V92" s="377"/>
      <c r="W92" s="156"/>
      <c r="X92" s="156"/>
      <c r="Y92" s="156"/>
      <c r="Z92" s="156"/>
      <c r="AA92" s="156"/>
      <c r="AB92" s="156"/>
      <c r="AC92" s="156"/>
      <c r="AD92" s="156"/>
      <c r="AE92" s="156"/>
      <c r="AF92" s="156"/>
      <c r="AG92" s="156"/>
      <c r="AH92" s="156"/>
      <c r="AI92" s="156"/>
      <c r="AJ92" s="156"/>
      <c r="AK92" s="378"/>
      <c r="AL92" s="155"/>
      <c r="AM92" s="155"/>
      <c r="AN92" s="155"/>
      <c r="AO92" s="155"/>
      <c r="AP92" s="155"/>
      <c r="AQ92" s="155"/>
      <c r="AR92" s="155"/>
      <c r="AS92" s="378"/>
      <c r="AT92" s="156"/>
      <c r="AU92" s="156"/>
      <c r="AV92" s="156"/>
      <c r="AW92" s="155"/>
      <c r="AX92" s="155"/>
      <c r="AY92" s="155"/>
      <c r="AZ92" s="155"/>
      <c r="BA92" s="377"/>
      <c r="BB92" s="377"/>
      <c r="BC92" s="155"/>
      <c r="BD92" s="155"/>
      <c r="BH92" s="428"/>
      <c r="BI92" s="428"/>
      <c r="BJ92" s="155"/>
    </row>
    <row r="93" spans="1:65" x14ac:dyDescent="0.2">
      <c r="C93" s="155"/>
      <c r="D93" s="155"/>
      <c r="E93" s="101"/>
      <c r="F93" s="153"/>
      <c r="G93" s="155"/>
      <c r="H93" s="155"/>
      <c r="I93" s="156"/>
      <c r="J93" s="377"/>
      <c r="K93" s="155"/>
      <c r="L93" s="155"/>
      <c r="M93" s="156"/>
      <c r="N93" s="377"/>
      <c r="O93" s="156"/>
      <c r="P93" s="156"/>
      <c r="Q93" s="156"/>
      <c r="R93" s="377"/>
      <c r="S93" s="377"/>
      <c r="T93" s="377"/>
      <c r="U93" s="377"/>
      <c r="V93" s="377"/>
      <c r="W93" s="156"/>
      <c r="X93" s="156"/>
      <c r="Y93" s="156"/>
      <c r="Z93" s="156"/>
      <c r="AA93" s="156"/>
      <c r="AB93" s="156"/>
      <c r="AC93" s="156"/>
      <c r="AD93" s="156"/>
      <c r="AE93" s="156"/>
      <c r="AF93" s="156"/>
      <c r="AG93" s="156"/>
      <c r="AH93" s="156"/>
      <c r="AI93" s="156"/>
      <c r="AJ93" s="156"/>
      <c r="AK93" s="156"/>
      <c r="AL93" s="155"/>
      <c r="AM93" s="155"/>
      <c r="AN93" s="155"/>
      <c r="AO93" s="155"/>
      <c r="AP93" s="155"/>
      <c r="AQ93" s="155"/>
      <c r="AR93" s="155"/>
      <c r="AS93" s="597"/>
      <c r="AT93" s="156"/>
      <c r="AU93" s="156"/>
      <c r="AV93" s="156"/>
      <c r="AW93" s="155"/>
      <c r="AX93" s="155"/>
      <c r="AY93" s="155"/>
      <c r="AZ93" s="155"/>
      <c r="BA93" s="377"/>
      <c r="BB93" s="377"/>
      <c r="BC93" s="155"/>
      <c r="BD93" s="155"/>
      <c r="BH93" s="428"/>
      <c r="BI93" s="428"/>
      <c r="BJ93" s="155"/>
    </row>
    <row r="94" spans="1:65" x14ac:dyDescent="0.2">
      <c r="C94" s="155"/>
      <c r="D94" s="155"/>
      <c r="E94" s="101"/>
      <c r="F94" s="102"/>
      <c r="G94" s="155"/>
      <c r="H94" s="155"/>
      <c r="I94" s="155"/>
      <c r="J94" s="156"/>
      <c r="K94" s="155"/>
      <c r="L94" s="155"/>
      <c r="M94" s="155"/>
      <c r="N94" s="377"/>
      <c r="O94" s="155"/>
      <c r="P94" s="155"/>
      <c r="Q94" s="155"/>
      <c r="R94" s="155"/>
      <c r="S94" s="1490"/>
      <c r="T94" s="1490"/>
      <c r="U94" s="1490"/>
      <c r="V94" s="377"/>
      <c r="W94" s="156"/>
      <c r="X94" s="156"/>
      <c r="Y94" s="156"/>
      <c r="Z94" s="156"/>
      <c r="AA94" s="156"/>
      <c r="AB94" s="156"/>
      <c r="AC94" s="156"/>
      <c r="AD94" s="156"/>
      <c r="AE94" s="156"/>
      <c r="AF94" s="156"/>
      <c r="AG94" s="156"/>
      <c r="AH94" s="156"/>
      <c r="AI94" s="156"/>
      <c r="AJ94" s="156"/>
      <c r="AK94" s="156"/>
      <c r="AL94" s="156"/>
      <c r="AM94" s="155"/>
      <c r="AN94" s="155"/>
      <c r="AO94" s="156"/>
      <c r="AP94" s="155"/>
      <c r="AQ94" s="156"/>
      <c r="AR94" s="156"/>
      <c r="AS94" s="156"/>
      <c r="AT94" s="156"/>
      <c r="AU94" s="156"/>
      <c r="AV94" s="156"/>
      <c r="AW94" s="155"/>
      <c r="AX94" s="155"/>
      <c r="AY94" s="155"/>
      <c r="AZ94" s="155"/>
      <c r="BA94" s="377"/>
      <c r="BB94" s="377"/>
      <c r="BC94" s="377"/>
      <c r="BD94" s="155"/>
      <c r="BH94" s="428"/>
      <c r="BI94" s="428"/>
    </row>
    <row r="95" spans="1:65" x14ac:dyDescent="0.2">
      <c r="C95" s="155"/>
      <c r="D95" s="155"/>
      <c r="E95" s="101"/>
      <c r="F95" s="101"/>
      <c r="G95" s="155"/>
      <c r="H95" s="1491"/>
      <c r="I95" s="155"/>
      <c r="J95" s="155"/>
      <c r="K95" s="155"/>
      <c r="L95" s="1491"/>
      <c r="M95" s="155"/>
      <c r="N95" s="377"/>
      <c r="O95" s="155"/>
      <c r="P95" s="155"/>
      <c r="Q95" s="155"/>
      <c r="R95" s="155"/>
      <c r="S95" s="156"/>
      <c r="T95" s="156"/>
      <c r="U95" s="156"/>
      <c r="V95" s="156"/>
      <c r="W95" s="156"/>
      <c r="X95" s="156"/>
      <c r="Y95" s="156"/>
      <c r="Z95" s="156"/>
      <c r="AA95" s="156"/>
      <c r="AB95" s="156"/>
      <c r="AC95" s="156"/>
      <c r="AD95" s="156"/>
      <c r="AE95" s="156"/>
      <c r="AF95" s="156"/>
      <c r="AG95" s="156"/>
      <c r="AH95" s="156"/>
      <c r="AI95" s="156"/>
      <c r="AJ95" s="156"/>
      <c r="AK95" s="257"/>
      <c r="AL95" s="257"/>
      <c r="AM95" s="257"/>
      <c r="AN95" s="257"/>
      <c r="AO95" s="257"/>
      <c r="AP95" s="257"/>
      <c r="AQ95" s="257"/>
      <c r="AR95" s="257"/>
      <c r="AS95" s="257"/>
      <c r="AT95" s="156"/>
      <c r="AU95" s="156"/>
      <c r="AV95" s="156"/>
      <c r="AW95" s="448"/>
      <c r="AX95" s="155"/>
      <c r="AY95" s="155"/>
      <c r="AZ95" s="155"/>
      <c r="BA95" s="193"/>
      <c r="BB95" s="193"/>
      <c r="BC95" s="193"/>
      <c r="BD95" s="155"/>
      <c r="BH95" s="428"/>
      <c r="BI95" s="428"/>
    </row>
    <row r="96" spans="1:65" x14ac:dyDescent="0.2">
      <c r="C96" s="155"/>
      <c r="D96" s="155"/>
      <c r="E96" s="101"/>
      <c r="F96" s="101"/>
      <c r="G96" s="155"/>
      <c r="H96" s="155"/>
      <c r="I96" s="155"/>
      <c r="J96" s="155"/>
      <c r="K96" s="155"/>
      <c r="L96" s="155"/>
      <c r="M96" s="155"/>
      <c r="N96" s="377"/>
      <c r="O96" s="155"/>
      <c r="P96" s="155"/>
      <c r="Q96" s="155"/>
      <c r="R96" s="155"/>
      <c r="S96" s="156"/>
      <c r="T96" s="156"/>
      <c r="U96" s="156"/>
      <c r="V96" s="156"/>
      <c r="W96" s="156"/>
      <c r="X96" s="156"/>
      <c r="Y96" s="156"/>
      <c r="Z96" s="156"/>
      <c r="AA96" s="156"/>
      <c r="AB96" s="156"/>
      <c r="AC96" s="156"/>
      <c r="AD96" s="156"/>
      <c r="AE96" s="156"/>
      <c r="AF96" s="156"/>
      <c r="AG96" s="156"/>
      <c r="AH96" s="156"/>
      <c r="AI96" s="156"/>
      <c r="AJ96" s="156"/>
      <c r="AK96" s="320"/>
      <c r="AL96" s="320"/>
      <c r="AM96" s="320"/>
      <c r="AN96" s="320"/>
      <c r="AO96" s="320"/>
      <c r="AP96" s="320"/>
      <c r="AQ96" s="320"/>
      <c r="AR96" s="320"/>
      <c r="AS96" s="320"/>
      <c r="AT96" s="156"/>
      <c r="AU96" s="156"/>
      <c r="AV96" s="156"/>
      <c r="AW96" s="155"/>
      <c r="AX96" s="155"/>
      <c r="AY96" s="155"/>
      <c r="AZ96" s="155"/>
      <c r="BA96" s="377"/>
      <c r="BB96" s="377"/>
      <c r="BC96" s="155"/>
      <c r="BD96" s="155"/>
      <c r="BH96" s="428"/>
      <c r="BI96" s="428"/>
    </row>
    <row r="97" spans="5:48" x14ac:dyDescent="0.2">
      <c r="E97" s="380"/>
      <c r="F97" s="380"/>
      <c r="G97" s="427"/>
      <c r="H97" s="427"/>
      <c r="I97" s="427"/>
      <c r="J97" s="427"/>
      <c r="K97" s="427"/>
      <c r="L97" s="427"/>
      <c r="M97" s="427"/>
      <c r="N97" s="427"/>
      <c r="O97" s="427"/>
      <c r="P97" s="427"/>
      <c r="Q97" s="427"/>
      <c r="R97" s="427"/>
      <c r="AK97" s="428"/>
      <c r="AL97" s="428"/>
      <c r="AM97" s="428"/>
      <c r="AN97" s="428"/>
      <c r="AO97" s="428"/>
      <c r="AP97" s="428"/>
      <c r="AQ97" s="428"/>
      <c r="AR97" s="428"/>
      <c r="AS97" s="428"/>
      <c r="AU97" s="428"/>
      <c r="AV97" s="428"/>
    </row>
  </sheetData>
  <mergeCells count="6">
    <mergeCell ref="AW11:AX11"/>
    <mergeCell ref="AW69:AX69"/>
    <mergeCell ref="C69:D69"/>
    <mergeCell ref="C10:D10"/>
    <mergeCell ref="C11:D11"/>
    <mergeCell ref="C68:D68"/>
  </mergeCells>
  <phoneticPr fontId="14" type="noConversion"/>
  <conditionalFormatting sqref="BJ77:BL80 A66:A67 A83 BJ61:BL61 BG54:BH55 A61:B61 BJ51:BL55 BD61:BH61 B51:B55 A51 A54:A55">
    <cfRule type="cellIs" dxfId="52" priority="9" stopIfTrue="1" operator="equal">
      <formula>0</formula>
    </cfRule>
  </conditionalFormatting>
  <conditionalFormatting sqref="BC61">
    <cfRule type="cellIs" dxfId="51" priority="5" stopIfTrue="1" operator="equal">
      <formula>0</formula>
    </cfRule>
  </conditionalFormatting>
  <conditionalFormatting sqref="BC61">
    <cfRule type="cellIs" dxfId="50" priority="4" stopIfTrue="1" operator="equal">
      <formula>0</formula>
    </cfRule>
  </conditionalFormatting>
  <conditionalFormatting sqref="BB61">
    <cfRule type="cellIs" dxfId="49" priority="3" stopIfTrue="1" operator="equal">
      <formula>0</formula>
    </cfRule>
  </conditionalFormatting>
  <conditionalFormatting sqref="BA61">
    <cfRule type="cellIs" dxfId="48" priority="2" stopIfTrue="1" operator="equal">
      <formula>0</formula>
    </cfRule>
  </conditionalFormatting>
  <conditionalFormatting sqref="AZ61">
    <cfRule type="cellIs" dxfId="47" priority="1" stopIfTrue="1" operator="equal">
      <formula>0</formula>
    </cfRule>
  </conditionalFormatting>
  <printOptions horizontalCentered="1"/>
  <pageMargins left="0.3" right="0.3" top="0.4" bottom="0.6" header="0" footer="0.3"/>
  <pageSetup scale="49" orientation="landscape" r:id="rId1"/>
  <headerFooter alignWithMargins="0">
    <oddFooter>&amp;CPage 2</oddFooter>
  </headerFooter>
  <colBreaks count="1" manualBreakCount="1">
    <brk id="64" max="8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93"/>
  <sheetViews>
    <sheetView zoomScale="90" zoomScaleNormal="90" zoomScaleSheetLayoutView="80" workbookViewId="0">
      <selection activeCell="B61" sqref="B61"/>
    </sheetView>
  </sheetViews>
  <sheetFormatPr defaultRowHeight="12.75" x14ac:dyDescent="0.2"/>
  <cols>
    <col min="1" max="1" width="2.7109375" style="427" customWidth="1"/>
    <col min="2" max="2" width="47" style="427" customWidth="1"/>
    <col min="3" max="3" width="11.5703125" style="427" customWidth="1"/>
    <col min="4" max="4" width="9.7109375" style="427" customWidth="1"/>
    <col min="5" max="5" width="1.5703125" style="381" customWidth="1"/>
    <col min="6" max="6" width="9.7109375" style="381" customWidth="1"/>
    <col min="7" max="7" width="10.140625" style="428" customWidth="1"/>
    <col min="8" max="9" width="8" style="428" bestFit="1" customWidth="1"/>
    <col min="10" max="11" width="8.28515625" style="428" bestFit="1" customWidth="1"/>
    <col min="12" max="14" width="8" style="428" bestFit="1" customWidth="1"/>
    <col min="15" max="15" width="8" style="428" hidden="1" customWidth="1"/>
    <col min="16" max="33" width="9.5703125" style="428" hidden="1" customWidth="1"/>
    <col min="34" max="36" width="9.7109375" style="428" hidden="1" customWidth="1"/>
    <col min="37" max="45" width="9.7109375" style="427" hidden="1" customWidth="1"/>
    <col min="46" max="46" width="1.5703125" style="428" customWidth="1"/>
    <col min="47" max="48" width="10" style="427" hidden="1" customWidth="1"/>
    <col min="49" max="50" width="10" style="427" customWidth="1"/>
    <col min="51" max="51" width="1.5703125" style="427" customWidth="1"/>
    <col min="52" max="52" width="10.28515625" style="427" customWidth="1"/>
    <col min="53" max="56" width="9.7109375" style="427" customWidth="1"/>
    <col min="57" max="64" width="9.7109375" style="427" hidden="1" customWidth="1"/>
    <col min="65" max="65" width="1.5703125" style="427" customWidth="1"/>
    <col min="66" max="16384" width="9.140625" style="380"/>
  </cols>
  <sheetData>
    <row r="1" spans="1:72" ht="6.75" customHeight="1" x14ac:dyDescent="0.2"/>
    <row r="2" spans="1:72" x14ac:dyDescent="0.2">
      <c r="M2" s="459"/>
      <c r="Q2" s="459"/>
      <c r="U2" s="459"/>
      <c r="Y2" s="459"/>
      <c r="AB2" s="459"/>
      <c r="AC2" s="459"/>
      <c r="AF2" s="459"/>
      <c r="AG2" s="459"/>
      <c r="AK2" s="428"/>
      <c r="AL2" s="428"/>
      <c r="AM2" s="428"/>
      <c r="AN2" s="428"/>
      <c r="AO2" s="428"/>
      <c r="AP2" s="428"/>
      <c r="AQ2" s="428"/>
      <c r="AR2" s="428"/>
      <c r="AS2" s="428"/>
      <c r="AU2" s="428"/>
    </row>
    <row r="3" spans="1:72" x14ac:dyDescent="0.2">
      <c r="C3" s="448"/>
      <c r="F3" s="385"/>
      <c r="G3" s="462"/>
      <c r="H3" s="641"/>
      <c r="I3" s="462"/>
      <c r="J3" s="462"/>
      <c r="K3" s="462"/>
      <c r="L3" s="641"/>
      <c r="M3" s="462"/>
      <c r="N3" s="462"/>
      <c r="O3" s="462"/>
      <c r="P3" s="641"/>
      <c r="Q3" s="462"/>
      <c r="R3" s="462"/>
      <c r="S3" s="462"/>
      <c r="T3" s="641"/>
      <c r="U3" s="462"/>
      <c r="V3" s="462"/>
      <c r="W3" s="462"/>
      <c r="X3" s="462"/>
      <c r="Y3" s="462"/>
      <c r="AK3" s="428"/>
      <c r="AL3" s="428"/>
      <c r="AM3" s="428"/>
      <c r="AN3" s="428"/>
      <c r="AO3" s="428"/>
      <c r="AP3" s="428"/>
      <c r="AQ3" s="428"/>
      <c r="AR3" s="428"/>
      <c r="AS3" s="428"/>
      <c r="AU3" s="462"/>
    </row>
    <row r="4" spans="1:72" x14ac:dyDescent="0.2">
      <c r="C4" s="448"/>
      <c r="F4" s="385"/>
      <c r="G4" s="462"/>
      <c r="H4" s="454"/>
      <c r="I4" s="462"/>
      <c r="J4" s="462"/>
      <c r="K4" s="462"/>
      <c r="L4" s="454"/>
      <c r="M4" s="462"/>
      <c r="N4" s="462"/>
      <c r="O4" s="462"/>
      <c r="P4" s="454"/>
      <c r="Q4" s="462"/>
      <c r="R4" s="462"/>
      <c r="S4" s="462"/>
      <c r="T4" s="454"/>
      <c r="U4" s="462"/>
      <c r="V4" s="462"/>
      <c r="W4" s="462"/>
      <c r="X4" s="462"/>
      <c r="Y4" s="642"/>
      <c r="Z4" s="642"/>
      <c r="AA4" s="643"/>
      <c r="AK4" s="428"/>
      <c r="AL4" s="428"/>
      <c r="AM4" s="428"/>
      <c r="AN4" s="428"/>
      <c r="AO4" s="428"/>
      <c r="AP4" s="428"/>
      <c r="AQ4" s="428"/>
      <c r="AR4" s="428"/>
      <c r="AS4" s="428"/>
      <c r="AU4" s="462"/>
    </row>
    <row r="5" spans="1:72" ht="8.25" customHeight="1" x14ac:dyDescent="0.2">
      <c r="A5" s="428"/>
      <c r="B5" s="428"/>
      <c r="C5" s="448"/>
      <c r="D5" s="428"/>
      <c r="F5" s="385"/>
      <c r="G5" s="462"/>
      <c r="H5" s="454"/>
      <c r="I5" s="462"/>
      <c r="J5" s="462"/>
      <c r="K5" s="462"/>
      <c r="L5" s="454"/>
      <c r="M5" s="462"/>
      <c r="N5" s="462"/>
      <c r="O5" s="462"/>
      <c r="P5" s="454"/>
      <c r="Q5" s="462"/>
      <c r="R5" s="462"/>
      <c r="S5" s="462"/>
      <c r="T5" s="454"/>
      <c r="U5" s="462"/>
      <c r="V5" s="462"/>
      <c r="W5" s="462"/>
      <c r="X5" s="462"/>
      <c r="Y5" s="642"/>
      <c r="Z5" s="642"/>
      <c r="AA5" s="643"/>
      <c r="AK5" s="428"/>
      <c r="AL5" s="428"/>
      <c r="AM5" s="428"/>
      <c r="AN5" s="428"/>
      <c r="AO5" s="428"/>
      <c r="AP5" s="428"/>
      <c r="AQ5" s="428"/>
      <c r="AR5" s="428"/>
      <c r="AS5" s="428"/>
      <c r="AU5" s="462"/>
    </row>
    <row r="6" spans="1:72" ht="18" customHeight="1" x14ac:dyDescent="0.2">
      <c r="A6" s="429" t="s">
        <v>127</v>
      </c>
      <c r="B6" s="428"/>
      <c r="C6" s="448"/>
      <c r="D6" s="428"/>
      <c r="F6" s="385"/>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48"/>
      <c r="AX6" s="448"/>
      <c r="AY6" s="596"/>
      <c r="AZ6" s="596"/>
      <c r="BA6" s="596"/>
      <c r="BB6" s="596"/>
      <c r="BC6" s="596"/>
      <c r="BD6" s="596"/>
      <c r="BE6" s="596"/>
      <c r="BF6" s="596"/>
    </row>
    <row r="7" spans="1:72" ht="18" customHeight="1" x14ac:dyDescent="0.2">
      <c r="A7" s="429" t="s">
        <v>249</v>
      </c>
      <c r="B7" s="428"/>
      <c r="C7" s="448"/>
      <c r="D7" s="428"/>
      <c r="F7" s="385"/>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48"/>
      <c r="AX7" s="448"/>
      <c r="AY7" s="596"/>
      <c r="AZ7" s="596"/>
      <c r="BA7" s="596"/>
      <c r="BB7" s="596"/>
      <c r="BC7" s="596"/>
      <c r="BD7" s="596"/>
      <c r="BE7" s="596"/>
      <c r="BF7" s="596"/>
    </row>
    <row r="8" spans="1:72" ht="18" customHeight="1" x14ac:dyDescent="0.2">
      <c r="A8" s="430" t="s">
        <v>294</v>
      </c>
      <c r="B8" s="158"/>
      <c r="C8" s="448"/>
      <c r="D8" s="196"/>
      <c r="E8" s="108"/>
      <c r="F8" s="108"/>
      <c r="G8" s="462"/>
      <c r="H8" s="462"/>
      <c r="I8" s="462"/>
      <c r="J8" s="158"/>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448"/>
      <c r="AX8" s="448"/>
      <c r="AY8" s="596"/>
      <c r="AZ8" s="596"/>
      <c r="BA8" s="596"/>
      <c r="BB8" s="596"/>
      <c r="BC8" s="596"/>
      <c r="BD8" s="596"/>
      <c r="BE8" s="596"/>
      <c r="BF8" s="596"/>
    </row>
    <row r="9" spans="1:72" ht="15" x14ac:dyDescent="0.2">
      <c r="A9" s="159" t="s">
        <v>188</v>
      </c>
      <c r="B9" s="158"/>
      <c r="C9" s="448"/>
      <c r="D9" s="158"/>
      <c r="E9" s="108"/>
      <c r="F9" s="106"/>
      <c r="G9" s="462"/>
      <c r="H9" s="462"/>
      <c r="I9" s="462"/>
      <c r="J9" s="644"/>
      <c r="K9" s="462"/>
      <c r="L9" s="462"/>
      <c r="M9" s="645"/>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2"/>
      <c r="AS9" s="462"/>
      <c r="AT9" s="462"/>
      <c r="AU9" s="462"/>
      <c r="AV9" s="462"/>
      <c r="AW9" s="448"/>
      <c r="AX9" s="448"/>
      <c r="AY9" s="596"/>
      <c r="AZ9" s="596"/>
      <c r="BA9" s="596"/>
      <c r="BB9" s="596"/>
      <c r="BC9" s="596"/>
      <c r="BD9" s="596"/>
      <c r="BE9" s="596"/>
      <c r="BF9" s="596"/>
    </row>
    <row r="10" spans="1:72" ht="9.75" customHeight="1" x14ac:dyDescent="0.2">
      <c r="A10" s="454"/>
      <c r="B10" s="158"/>
      <c r="C10" s="158"/>
      <c r="D10" s="158"/>
      <c r="E10" s="108"/>
      <c r="F10" s="598"/>
      <c r="G10" s="462"/>
      <c r="H10" s="462"/>
      <c r="I10" s="462"/>
      <c r="J10" s="646"/>
      <c r="K10" s="462"/>
      <c r="L10" s="462"/>
      <c r="M10" s="462"/>
      <c r="N10" s="196"/>
      <c r="O10" s="462"/>
      <c r="P10" s="196"/>
      <c r="Q10" s="462"/>
      <c r="R10" s="196"/>
      <c r="S10" s="462"/>
      <c r="T10" s="647"/>
      <c r="U10" s="196"/>
      <c r="V10" s="196"/>
      <c r="W10" s="196"/>
      <c r="X10" s="196"/>
      <c r="Y10" s="196"/>
      <c r="Z10" s="196"/>
      <c r="AA10" s="196"/>
      <c r="AB10" s="196"/>
      <c r="AC10" s="196"/>
      <c r="AD10" s="196"/>
      <c r="AE10" s="196"/>
      <c r="AF10" s="196"/>
      <c r="AG10" s="196"/>
      <c r="AH10" s="196"/>
      <c r="AI10" s="196"/>
      <c r="AJ10" s="196"/>
      <c r="AK10" s="462"/>
      <c r="AL10" s="462"/>
      <c r="AM10" s="462"/>
      <c r="AN10" s="596"/>
      <c r="AO10" s="596"/>
      <c r="AP10" s="596"/>
      <c r="AQ10" s="596"/>
      <c r="AR10" s="596"/>
      <c r="AS10" s="596"/>
      <c r="AT10" s="462"/>
      <c r="AU10" s="462"/>
      <c r="AV10" s="462"/>
      <c r="AW10" s="647"/>
      <c r="AX10" s="596"/>
      <c r="AY10" s="596"/>
      <c r="AZ10" s="596"/>
      <c r="BA10" s="596"/>
      <c r="BB10" s="596"/>
      <c r="BC10" s="596"/>
      <c r="BD10" s="596"/>
      <c r="BE10" s="596"/>
      <c r="BF10" s="596"/>
    </row>
    <row r="11" spans="1:72" ht="12" customHeight="1" x14ac:dyDescent="0.2">
      <c r="A11" s="160" t="s">
        <v>1</v>
      </c>
      <c r="B11" s="156"/>
      <c r="C11" s="156"/>
      <c r="D11" s="156"/>
      <c r="E11" s="102"/>
      <c r="F11" s="102"/>
      <c r="G11" s="156"/>
      <c r="H11" s="193"/>
      <c r="I11" s="156"/>
      <c r="J11" s="156"/>
      <c r="K11" s="156"/>
      <c r="L11" s="193"/>
      <c r="M11" s="193"/>
      <c r="N11" s="193"/>
      <c r="O11" s="193"/>
      <c r="P11" s="193"/>
      <c r="Q11" s="193"/>
      <c r="R11" s="193"/>
      <c r="S11" s="193"/>
      <c r="T11" s="193"/>
      <c r="U11" s="193"/>
      <c r="V11" s="648"/>
      <c r="W11" s="193"/>
      <c r="X11" s="193"/>
      <c r="Y11" s="193"/>
      <c r="Z11" s="648"/>
      <c r="AA11" s="193"/>
      <c r="AB11" s="648"/>
      <c r="AC11" s="193"/>
      <c r="AD11" s="648"/>
      <c r="AE11" s="193"/>
      <c r="AF11" s="648"/>
      <c r="AG11" s="193"/>
      <c r="AH11" s="648"/>
      <c r="AI11" s="193"/>
      <c r="AJ11" s="193"/>
      <c r="AK11" s="462"/>
      <c r="AL11" s="462"/>
      <c r="AM11" s="462"/>
      <c r="AN11" s="596"/>
      <c r="AO11" s="596"/>
      <c r="AP11" s="596"/>
      <c r="AQ11" s="596"/>
      <c r="AR11" s="596"/>
      <c r="AS11" s="596"/>
      <c r="AT11" s="462"/>
      <c r="AU11" s="596"/>
      <c r="AV11" s="596"/>
      <c r="AW11" s="649"/>
      <c r="AX11" s="649"/>
      <c r="AY11" s="596"/>
      <c r="AZ11" s="596"/>
      <c r="BA11" s="596"/>
      <c r="BB11" s="596"/>
      <c r="BC11" s="596"/>
      <c r="BD11" s="596"/>
      <c r="BE11" s="596"/>
      <c r="BF11" s="596"/>
    </row>
    <row r="12" spans="1:72" ht="13.5" x14ac:dyDescent="0.2">
      <c r="A12" s="160" t="s">
        <v>2</v>
      </c>
      <c r="B12" s="161"/>
      <c r="C12" s="1522" t="s">
        <v>337</v>
      </c>
      <c r="D12" s="1523"/>
      <c r="E12" s="112"/>
      <c r="F12" s="114"/>
      <c r="G12" s="200"/>
      <c r="H12" s="200"/>
      <c r="I12" s="200"/>
      <c r="J12" s="202"/>
      <c r="K12" s="200"/>
      <c r="L12" s="200"/>
      <c r="M12" s="464"/>
      <c r="N12" s="200"/>
      <c r="O12" s="200"/>
      <c r="P12" s="200"/>
      <c r="Q12" s="464"/>
      <c r="R12" s="200"/>
      <c r="S12" s="200"/>
      <c r="T12" s="200"/>
      <c r="U12" s="464"/>
      <c r="V12" s="465"/>
      <c r="W12" s="466"/>
      <c r="X12" s="200"/>
      <c r="Y12" s="464"/>
      <c r="Z12" s="465"/>
      <c r="AA12" s="466"/>
      <c r="AB12" s="200"/>
      <c r="AC12" s="464"/>
      <c r="AE12" s="466"/>
      <c r="AF12" s="156"/>
      <c r="AG12" s="464"/>
      <c r="AH12" s="466"/>
      <c r="AJ12" s="200"/>
      <c r="AK12" s="464"/>
      <c r="AL12" s="466"/>
      <c r="AM12" s="466"/>
      <c r="AN12" s="466"/>
      <c r="AO12" s="466"/>
      <c r="AP12" s="467"/>
      <c r="AQ12" s="464"/>
      <c r="AR12" s="464"/>
      <c r="AS12" s="464"/>
      <c r="AT12" s="468"/>
      <c r="AU12" s="206" t="s">
        <v>338</v>
      </c>
      <c r="AV12" s="206"/>
      <c r="AW12" s="206" t="s">
        <v>327</v>
      </c>
      <c r="AX12" s="207"/>
      <c r="AY12" s="208"/>
      <c r="AZ12" s="209"/>
      <c r="BA12" s="209"/>
      <c r="BB12" s="209"/>
      <c r="BC12" s="209"/>
      <c r="BD12" s="209"/>
      <c r="BE12" s="209"/>
      <c r="BF12" s="209"/>
      <c r="BG12" s="209"/>
      <c r="BH12" s="465"/>
      <c r="BI12" s="467"/>
      <c r="BJ12" s="209"/>
      <c r="BK12" s="469"/>
      <c r="BL12" s="650"/>
      <c r="BM12" s="470"/>
    </row>
    <row r="13" spans="1:72" x14ac:dyDescent="0.2">
      <c r="B13" s="161"/>
      <c r="C13" s="1524" t="s">
        <v>38</v>
      </c>
      <c r="D13" s="1525"/>
      <c r="E13" s="117"/>
      <c r="F13" s="118" t="s">
        <v>282</v>
      </c>
      <c r="G13" s="210" t="s">
        <v>281</v>
      </c>
      <c r="H13" s="210" t="s">
        <v>280</v>
      </c>
      <c r="I13" s="210" t="s">
        <v>278</v>
      </c>
      <c r="J13" s="212" t="s">
        <v>258</v>
      </c>
      <c r="K13" s="210" t="s">
        <v>259</v>
      </c>
      <c r="L13" s="210" t="s">
        <v>260</v>
      </c>
      <c r="M13" s="211" t="s">
        <v>261</v>
      </c>
      <c r="N13" s="210" t="s">
        <v>232</v>
      </c>
      <c r="O13" s="210" t="s">
        <v>231</v>
      </c>
      <c r="P13" s="210" t="s">
        <v>230</v>
      </c>
      <c r="Q13" s="211" t="s">
        <v>229</v>
      </c>
      <c r="R13" s="210" t="s">
        <v>206</v>
      </c>
      <c r="S13" s="210" t="s">
        <v>207</v>
      </c>
      <c r="T13" s="210" t="s">
        <v>208</v>
      </c>
      <c r="U13" s="211" t="s">
        <v>209</v>
      </c>
      <c r="V13" s="212" t="s">
        <v>154</v>
      </c>
      <c r="W13" s="210" t="s">
        <v>155</v>
      </c>
      <c r="X13" s="210" t="s">
        <v>156</v>
      </c>
      <c r="Y13" s="211" t="s">
        <v>153</v>
      </c>
      <c r="Z13" s="212" t="s">
        <v>130</v>
      </c>
      <c r="AA13" s="210" t="s">
        <v>131</v>
      </c>
      <c r="AB13" s="210" t="s">
        <v>132</v>
      </c>
      <c r="AC13" s="211" t="s">
        <v>133</v>
      </c>
      <c r="AD13" s="210" t="s">
        <v>112</v>
      </c>
      <c r="AE13" s="210" t="s">
        <v>111</v>
      </c>
      <c r="AF13" s="210" t="s">
        <v>110</v>
      </c>
      <c r="AG13" s="211" t="s">
        <v>109</v>
      </c>
      <c r="AH13" s="210" t="s">
        <v>80</v>
      </c>
      <c r="AI13" s="210" t="s">
        <v>81</v>
      </c>
      <c r="AJ13" s="210" t="s">
        <v>82</v>
      </c>
      <c r="AK13" s="211" t="s">
        <v>29</v>
      </c>
      <c r="AL13" s="210" t="s">
        <v>30</v>
      </c>
      <c r="AM13" s="210" t="s">
        <v>31</v>
      </c>
      <c r="AN13" s="210" t="s">
        <v>32</v>
      </c>
      <c r="AO13" s="210" t="s">
        <v>33</v>
      </c>
      <c r="AP13" s="213" t="s">
        <v>34</v>
      </c>
      <c r="AQ13" s="211" t="s">
        <v>35</v>
      </c>
      <c r="AR13" s="211" t="s">
        <v>36</v>
      </c>
      <c r="AS13" s="211" t="s">
        <v>37</v>
      </c>
      <c r="AT13" s="214"/>
      <c r="AU13" s="210" t="s">
        <v>282</v>
      </c>
      <c r="AV13" s="210" t="s">
        <v>258</v>
      </c>
      <c r="AW13" s="1520" t="s">
        <v>38</v>
      </c>
      <c r="AX13" s="1521"/>
      <c r="AY13" s="215"/>
      <c r="AZ13" s="212" t="s">
        <v>321</v>
      </c>
      <c r="BA13" s="212" t="s">
        <v>269</v>
      </c>
      <c r="BB13" s="212" t="s">
        <v>233</v>
      </c>
      <c r="BC13" s="212" t="s">
        <v>210</v>
      </c>
      <c r="BD13" s="212" t="s">
        <v>157</v>
      </c>
      <c r="BE13" s="212" t="s">
        <v>114</v>
      </c>
      <c r="BF13" s="212" t="s">
        <v>113</v>
      </c>
      <c r="BG13" s="212" t="s">
        <v>42</v>
      </c>
      <c r="BH13" s="212" t="s">
        <v>39</v>
      </c>
      <c r="BI13" s="213" t="s">
        <v>40</v>
      </c>
      <c r="BJ13" s="213" t="s">
        <v>116</v>
      </c>
      <c r="BK13" s="213" t="s">
        <v>117</v>
      </c>
      <c r="BL13" s="212" t="s">
        <v>118</v>
      </c>
      <c r="BM13" s="470"/>
      <c r="BN13" s="381"/>
      <c r="BO13" s="381"/>
      <c r="BP13" s="381"/>
      <c r="BQ13" s="381"/>
      <c r="BR13" s="381"/>
      <c r="BS13" s="381"/>
      <c r="BT13" s="381"/>
    </row>
    <row r="14" spans="1:72" x14ac:dyDescent="0.2">
      <c r="A14" s="162" t="s">
        <v>59</v>
      </c>
      <c r="B14" s="163"/>
      <c r="C14" s="433"/>
      <c r="D14" s="625"/>
      <c r="E14" s="389"/>
      <c r="F14" s="388"/>
      <c r="G14" s="472"/>
      <c r="H14" s="472"/>
      <c r="I14" s="472"/>
      <c r="J14" s="474"/>
      <c r="K14" s="472"/>
      <c r="L14" s="472"/>
      <c r="M14" s="473"/>
      <c r="N14" s="472"/>
      <c r="O14" s="472"/>
      <c r="P14" s="472"/>
      <c r="Q14" s="473"/>
      <c r="R14" s="472"/>
      <c r="S14" s="472"/>
      <c r="T14" s="472"/>
      <c r="U14" s="473"/>
      <c r="V14" s="474"/>
      <c r="W14" s="472"/>
      <c r="X14" s="472"/>
      <c r="Y14" s="473"/>
      <c r="Z14" s="474"/>
      <c r="AA14" s="472"/>
      <c r="AB14" s="472"/>
      <c r="AC14" s="473"/>
      <c r="AD14" s="474"/>
      <c r="AE14" s="472"/>
      <c r="AF14" s="472"/>
      <c r="AG14" s="473"/>
      <c r="AH14" s="208"/>
      <c r="AI14" s="208"/>
      <c r="AJ14" s="208"/>
      <c r="AK14" s="475"/>
      <c r="AL14" s="208"/>
      <c r="AM14" s="208"/>
      <c r="AN14" s="208"/>
      <c r="AO14" s="208"/>
      <c r="AP14" s="214"/>
      <c r="AQ14" s="475"/>
      <c r="AR14" s="475"/>
      <c r="AS14" s="475"/>
      <c r="AT14" s="214"/>
      <c r="AU14" s="472"/>
      <c r="AV14" s="472"/>
      <c r="AW14" s="466"/>
      <c r="AX14" s="464"/>
      <c r="AY14" s="215"/>
      <c r="AZ14" s="474"/>
      <c r="BA14" s="474"/>
      <c r="BB14" s="474"/>
      <c r="BC14" s="474"/>
      <c r="BD14" s="474"/>
      <c r="BE14" s="476"/>
      <c r="BF14" s="651" t="s">
        <v>168</v>
      </c>
      <c r="BG14" s="651" t="s">
        <v>168</v>
      </c>
      <c r="BH14" s="651" t="s">
        <v>168</v>
      </c>
      <c r="BI14" s="652" t="s">
        <v>168</v>
      </c>
      <c r="BJ14" s="653"/>
      <c r="BK14" s="653"/>
      <c r="BL14" s="654"/>
      <c r="BM14" s="470"/>
      <c r="BN14" s="381"/>
      <c r="BO14" s="381"/>
      <c r="BP14" s="381"/>
      <c r="BQ14" s="381"/>
      <c r="BR14" s="381"/>
    </row>
    <row r="15" spans="1:72" x14ac:dyDescent="0.2">
      <c r="A15" s="161"/>
      <c r="B15" s="430" t="s">
        <v>83</v>
      </c>
      <c r="C15" s="172">
        <v>-9186</v>
      </c>
      <c r="D15" s="256">
        <v>-0.19021784146442475</v>
      </c>
      <c r="E15" s="130"/>
      <c r="F15" s="412">
        <v>39106</v>
      </c>
      <c r="G15" s="527">
        <v>33199</v>
      </c>
      <c r="H15" s="527">
        <v>24758</v>
      </c>
      <c r="I15" s="527">
        <v>34336</v>
      </c>
      <c r="J15" s="441">
        <v>48292</v>
      </c>
      <c r="K15" s="527">
        <v>29192</v>
      </c>
      <c r="L15" s="527">
        <v>68913</v>
      </c>
      <c r="M15" s="480">
        <v>58188</v>
      </c>
      <c r="N15" s="527">
        <v>43057</v>
      </c>
      <c r="O15" s="527">
        <v>41283</v>
      </c>
      <c r="P15" s="527">
        <v>31264</v>
      </c>
      <c r="Q15" s="480">
        <v>32910</v>
      </c>
      <c r="R15" s="660">
        <v>56814</v>
      </c>
      <c r="S15" s="660">
        <v>76454</v>
      </c>
      <c r="T15" s="660">
        <v>35445</v>
      </c>
      <c r="U15" s="480">
        <v>35624</v>
      </c>
      <c r="V15" s="527">
        <v>71006</v>
      </c>
      <c r="W15" s="660">
        <v>56942</v>
      </c>
      <c r="X15" s="660">
        <v>42491</v>
      </c>
      <c r="Y15" s="480">
        <v>61867</v>
      </c>
      <c r="Z15" s="527">
        <v>100901</v>
      </c>
      <c r="AA15" s="660">
        <v>121385</v>
      </c>
      <c r="AB15" s="660">
        <v>58181</v>
      </c>
      <c r="AC15" s="480">
        <v>57447</v>
      </c>
      <c r="AD15" s="527">
        <v>39289</v>
      </c>
      <c r="AE15" s="660">
        <v>67352</v>
      </c>
      <c r="AF15" s="660">
        <v>34463</v>
      </c>
      <c r="AG15" s="480">
        <v>36477</v>
      </c>
      <c r="AH15" s="660">
        <v>31276</v>
      </c>
      <c r="AI15" s="660">
        <v>20429</v>
      </c>
      <c r="AJ15" s="660">
        <v>29110</v>
      </c>
      <c r="AK15" s="661">
        <v>42035</v>
      </c>
      <c r="AL15" s="527">
        <v>39733</v>
      </c>
      <c r="AM15" s="527">
        <v>52078</v>
      </c>
      <c r="AN15" s="527">
        <v>48387</v>
      </c>
      <c r="AO15" s="527">
        <v>72387</v>
      </c>
      <c r="AP15" s="441">
        <v>68481</v>
      </c>
      <c r="AQ15" s="480">
        <v>58781</v>
      </c>
      <c r="AR15" s="480">
        <v>46473</v>
      </c>
      <c r="AS15" s="480">
        <v>53589</v>
      </c>
      <c r="AT15" s="478"/>
      <c r="AU15" s="498">
        <v>131399</v>
      </c>
      <c r="AV15" s="498">
        <v>204585</v>
      </c>
      <c r="AW15" s="225">
        <v>-73186</v>
      </c>
      <c r="AX15" s="256">
        <v>-0.35772906127037662</v>
      </c>
      <c r="AY15" s="438"/>
      <c r="AZ15" s="655">
        <v>131399</v>
      </c>
      <c r="BA15" s="655">
        <v>204585</v>
      </c>
      <c r="BB15" s="655">
        <v>148514</v>
      </c>
      <c r="BC15" s="655">
        <v>204337</v>
      </c>
      <c r="BD15" s="655">
        <v>232306</v>
      </c>
      <c r="BE15" s="655">
        <v>338520</v>
      </c>
      <c r="BF15" s="655" t="e">
        <f>SUM(#REF!)</f>
        <v>#REF!</v>
      </c>
      <c r="BG15" s="655" t="e">
        <f>SUM(#REF!)</f>
        <v>#REF!</v>
      </c>
      <c r="BH15" s="655" t="e">
        <f>SUM(#REF!)</f>
        <v>#REF!</v>
      </c>
      <c r="BI15" s="655">
        <v>227324</v>
      </c>
      <c r="BJ15" s="574">
        <v>189074</v>
      </c>
      <c r="BK15" s="574">
        <v>123564</v>
      </c>
      <c r="BL15" s="574">
        <v>127269</v>
      </c>
      <c r="BM15" s="428"/>
      <c r="BO15" s="381"/>
      <c r="BP15" s="381"/>
      <c r="BQ15" s="381"/>
      <c r="BR15" s="381"/>
    </row>
    <row r="16" spans="1:72" ht="13.5" customHeight="1" x14ac:dyDescent="0.2">
      <c r="A16" s="161"/>
      <c r="B16" s="430" t="s">
        <v>182</v>
      </c>
      <c r="C16" s="172">
        <v>-6063</v>
      </c>
      <c r="D16" s="256">
        <v>-0.15709695807638493</v>
      </c>
      <c r="E16" s="130"/>
      <c r="F16" s="392">
        <v>32531</v>
      </c>
      <c r="G16" s="479">
        <v>29341</v>
      </c>
      <c r="H16" s="479">
        <v>38339</v>
      </c>
      <c r="I16" s="479">
        <v>45233</v>
      </c>
      <c r="J16" s="656">
        <v>38594</v>
      </c>
      <c r="K16" s="479">
        <v>23692</v>
      </c>
      <c r="L16" s="479">
        <v>48910</v>
      </c>
      <c r="M16" s="480">
        <v>44746</v>
      </c>
      <c r="N16" s="479">
        <v>63175</v>
      </c>
      <c r="O16" s="479">
        <v>65707</v>
      </c>
      <c r="P16" s="479">
        <v>42936</v>
      </c>
      <c r="Q16" s="480">
        <v>40489</v>
      </c>
      <c r="R16" s="479">
        <v>45552</v>
      </c>
      <c r="S16" s="479">
        <v>44248</v>
      </c>
      <c r="T16" s="479">
        <v>39034</v>
      </c>
      <c r="U16" s="480">
        <v>29220</v>
      </c>
      <c r="V16" s="479">
        <v>19861</v>
      </c>
      <c r="W16" s="479">
        <v>12748</v>
      </c>
      <c r="X16" s="479">
        <v>9338</v>
      </c>
      <c r="Y16" s="480">
        <v>9246</v>
      </c>
      <c r="Z16" s="479">
        <v>34555</v>
      </c>
      <c r="AA16" s="479">
        <v>23339</v>
      </c>
      <c r="AB16" s="479">
        <v>18338</v>
      </c>
      <c r="AC16" s="480">
        <v>16445</v>
      </c>
      <c r="AD16" s="479">
        <v>21333</v>
      </c>
      <c r="AE16" s="479">
        <v>26421</v>
      </c>
      <c r="AF16" s="479" t="e">
        <v>#REF!</v>
      </c>
      <c r="AG16" s="480" t="e">
        <v>#REF!</v>
      </c>
      <c r="AH16" s="479" t="e">
        <v>#REF!</v>
      </c>
      <c r="AI16" s="479" t="e">
        <v>#REF!</v>
      </c>
      <c r="AJ16" s="479" t="e">
        <v>#REF!</v>
      </c>
      <c r="AK16" s="480" t="e">
        <v>#REF!</v>
      </c>
      <c r="AL16" s="527" t="e">
        <v>#REF!</v>
      </c>
      <c r="AM16" s="527" t="e">
        <v>#REF!</v>
      </c>
      <c r="AN16" s="527" t="e">
        <v>#REF!</v>
      </c>
      <c r="AO16" s="527" t="e">
        <v>#REF!</v>
      </c>
      <c r="AP16" s="441" t="e">
        <v>#REF!</v>
      </c>
      <c r="AQ16" s="480" t="e">
        <v>#REF!</v>
      </c>
      <c r="AR16" s="480" t="e">
        <v>#REF!</v>
      </c>
      <c r="AS16" s="480" t="e">
        <v>#REF!</v>
      </c>
      <c r="AT16" s="478"/>
      <c r="AU16" s="498">
        <v>145444</v>
      </c>
      <c r="AV16" s="498">
        <v>155942</v>
      </c>
      <c r="AW16" s="225">
        <v>-10498</v>
      </c>
      <c r="AX16" s="256">
        <v>-6.7319900988829173E-2</v>
      </c>
      <c r="AY16" s="438"/>
      <c r="AZ16" s="655">
        <v>145444</v>
      </c>
      <c r="BA16" s="655">
        <v>155942</v>
      </c>
      <c r="BB16" s="655">
        <v>212307</v>
      </c>
      <c r="BC16" s="655">
        <v>158054</v>
      </c>
      <c r="BD16" s="655">
        <v>51193</v>
      </c>
      <c r="BE16" s="655">
        <v>92677</v>
      </c>
      <c r="BF16" s="655" t="e">
        <f>#REF!</f>
        <v>#REF!</v>
      </c>
      <c r="BG16" s="655" t="e">
        <f>#REF!</f>
        <v>#REF!</v>
      </c>
      <c r="BH16" s="655" t="e">
        <f>#REF!</f>
        <v>#REF!</v>
      </c>
      <c r="BI16" s="655" t="e">
        <f>#REF!</f>
        <v>#REF!</v>
      </c>
      <c r="BJ16" s="254">
        <v>125900</v>
      </c>
      <c r="BK16" s="254">
        <v>116090</v>
      </c>
      <c r="BL16" s="254">
        <v>84489</v>
      </c>
      <c r="BM16" s="428"/>
      <c r="BO16" s="381"/>
      <c r="BP16" s="381"/>
      <c r="BQ16" s="381"/>
      <c r="BR16" s="381"/>
    </row>
    <row r="17" spans="1:70" ht="12.75" customHeight="1" x14ac:dyDescent="0.2">
      <c r="A17" s="161"/>
      <c r="B17" s="430" t="s">
        <v>139</v>
      </c>
      <c r="C17" s="172">
        <v>-1253</v>
      </c>
      <c r="D17" s="256">
        <v>-2.2171105016367335E-2</v>
      </c>
      <c r="E17" s="130"/>
      <c r="F17" s="392">
        <v>55262</v>
      </c>
      <c r="G17" s="479">
        <v>51442</v>
      </c>
      <c r="H17" s="479">
        <v>55932</v>
      </c>
      <c r="I17" s="479">
        <v>54775</v>
      </c>
      <c r="J17" s="656">
        <v>56515</v>
      </c>
      <c r="K17" s="479">
        <v>43493</v>
      </c>
      <c r="L17" s="479">
        <v>40703</v>
      </c>
      <c r="M17" s="480">
        <v>62261</v>
      </c>
      <c r="N17" s="479">
        <v>71273</v>
      </c>
      <c r="O17" s="479">
        <v>48269</v>
      </c>
      <c r="P17" s="479">
        <v>44000</v>
      </c>
      <c r="Q17" s="480">
        <v>52943</v>
      </c>
      <c r="R17" s="479">
        <v>45206</v>
      </c>
      <c r="S17" s="479">
        <v>37625</v>
      </c>
      <c r="T17" s="479">
        <v>39474</v>
      </c>
      <c r="U17" s="480">
        <v>31050</v>
      </c>
      <c r="V17" s="479">
        <v>18487</v>
      </c>
      <c r="W17" s="479">
        <v>17197</v>
      </c>
      <c r="X17" s="479">
        <v>17790</v>
      </c>
      <c r="Y17" s="480">
        <v>26012</v>
      </c>
      <c r="Z17" s="479">
        <v>27712</v>
      </c>
      <c r="AA17" s="479">
        <v>32618</v>
      </c>
      <c r="AB17" s="479">
        <v>20083</v>
      </c>
      <c r="AC17" s="480">
        <v>25806</v>
      </c>
      <c r="AD17" s="479">
        <v>19380</v>
      </c>
      <c r="AE17" s="479">
        <v>21984</v>
      </c>
      <c r="AF17" s="479">
        <v>29595</v>
      </c>
      <c r="AG17" s="480">
        <v>26670</v>
      </c>
      <c r="AH17" s="502">
        <v>16696</v>
      </c>
      <c r="AI17" s="502">
        <v>16073</v>
      </c>
      <c r="AJ17" s="502">
        <v>17456</v>
      </c>
      <c r="AK17" s="503">
        <v>24569</v>
      </c>
      <c r="AL17" s="527">
        <v>23292</v>
      </c>
      <c r="AM17" s="527">
        <v>22388</v>
      </c>
      <c r="AN17" s="527">
        <v>19827</v>
      </c>
      <c r="AO17" s="527">
        <v>25281</v>
      </c>
      <c r="AP17" s="441">
        <v>18686</v>
      </c>
      <c r="AQ17" s="480">
        <v>17651</v>
      </c>
      <c r="AR17" s="480">
        <v>17682</v>
      </c>
      <c r="AS17" s="480">
        <v>22625</v>
      </c>
      <c r="AT17" s="478"/>
      <c r="AU17" s="498">
        <v>217411</v>
      </c>
      <c r="AV17" s="498">
        <v>202972</v>
      </c>
      <c r="AW17" s="225">
        <v>14439</v>
      </c>
      <c r="AX17" s="256">
        <v>7.1137890940622353E-2</v>
      </c>
      <c r="AY17" s="438"/>
      <c r="AZ17" s="655">
        <v>217411</v>
      </c>
      <c r="BA17" s="655">
        <v>202972</v>
      </c>
      <c r="BB17" s="655">
        <v>216485</v>
      </c>
      <c r="BC17" s="655">
        <v>153355</v>
      </c>
      <c r="BD17" s="655">
        <v>79486</v>
      </c>
      <c r="BE17" s="655">
        <v>106219</v>
      </c>
      <c r="BF17" s="655">
        <v>97629</v>
      </c>
      <c r="BG17" s="655">
        <v>74794</v>
      </c>
      <c r="BH17" s="655">
        <v>90788</v>
      </c>
      <c r="BI17" s="655">
        <v>76644</v>
      </c>
      <c r="BJ17" s="254">
        <v>18692</v>
      </c>
      <c r="BK17" s="254">
        <v>0</v>
      </c>
      <c r="BL17" s="254">
        <v>0</v>
      </c>
      <c r="BM17" s="428"/>
      <c r="BO17" s="381"/>
      <c r="BP17" s="381"/>
      <c r="BQ17" s="381"/>
      <c r="BR17" s="381"/>
    </row>
    <row r="18" spans="1:70" ht="13.5" customHeight="1" x14ac:dyDescent="0.2">
      <c r="A18" s="161"/>
      <c r="B18" s="430" t="s">
        <v>314</v>
      </c>
      <c r="C18" s="172">
        <v>-4298</v>
      </c>
      <c r="D18" s="256">
        <v>-0.2689948679434222</v>
      </c>
      <c r="E18" s="130"/>
      <c r="F18" s="400">
        <v>11680</v>
      </c>
      <c r="G18" s="502">
        <v>8163</v>
      </c>
      <c r="H18" s="502">
        <v>7482</v>
      </c>
      <c r="I18" s="502">
        <v>10691</v>
      </c>
      <c r="J18" s="662">
        <v>15978</v>
      </c>
      <c r="K18" s="502">
        <v>7489</v>
      </c>
      <c r="L18" s="502">
        <v>12089</v>
      </c>
      <c r="M18" s="480">
        <v>14050</v>
      </c>
      <c r="N18" s="502">
        <v>9154</v>
      </c>
      <c r="O18" s="502">
        <v>15975</v>
      </c>
      <c r="P18" s="502">
        <v>8491</v>
      </c>
      <c r="Q18" s="480">
        <v>4864</v>
      </c>
      <c r="R18" s="502">
        <v>6425</v>
      </c>
      <c r="S18" s="502">
        <v>7298</v>
      </c>
      <c r="T18" s="502">
        <v>6157</v>
      </c>
      <c r="U18" s="480">
        <v>5407</v>
      </c>
      <c r="V18" s="479">
        <v>3713</v>
      </c>
      <c r="W18" s="502">
        <v>6694</v>
      </c>
      <c r="X18" s="502">
        <v>-167</v>
      </c>
      <c r="Y18" s="480">
        <v>252</v>
      </c>
      <c r="Z18" s="479">
        <v>603</v>
      </c>
      <c r="AA18" s="502">
        <v>416</v>
      </c>
      <c r="AB18" s="479">
        <v>361</v>
      </c>
      <c r="AC18" s="480">
        <v>-152</v>
      </c>
      <c r="AD18" s="479">
        <v>3494</v>
      </c>
      <c r="AE18" s="502">
        <v>333</v>
      </c>
      <c r="AF18" s="479"/>
      <c r="AG18" s="480"/>
      <c r="AH18" s="479"/>
      <c r="AI18" s="479"/>
      <c r="AJ18" s="479"/>
      <c r="AK18" s="480"/>
      <c r="AL18" s="527"/>
      <c r="AM18" s="527"/>
      <c r="AN18" s="527"/>
      <c r="AO18" s="527"/>
      <c r="AP18" s="441"/>
      <c r="AQ18" s="480"/>
      <c r="AR18" s="480"/>
      <c r="AS18" s="480"/>
      <c r="AT18" s="478"/>
      <c r="AU18" s="506">
        <v>38016</v>
      </c>
      <c r="AV18" s="506">
        <v>49606</v>
      </c>
      <c r="AW18" s="225">
        <v>-11590</v>
      </c>
      <c r="AX18" s="256">
        <v>-0.23364109180341089</v>
      </c>
      <c r="AY18" s="438"/>
      <c r="AZ18" s="659">
        <v>38016</v>
      </c>
      <c r="BA18" s="655">
        <v>49606</v>
      </c>
      <c r="BB18" s="655">
        <v>38484</v>
      </c>
      <c r="BC18" s="655">
        <v>25287</v>
      </c>
      <c r="BD18" s="655">
        <v>10492</v>
      </c>
      <c r="BE18" s="655">
        <v>1228</v>
      </c>
      <c r="BF18" s="655">
        <f>'7 CG Other Foreign Loc'!BF17</f>
        <v>5894</v>
      </c>
      <c r="BG18" s="655">
        <f>'7 CG Other Foreign Loc'!BG17</f>
        <v>6781</v>
      </c>
      <c r="BH18" s="655">
        <f>'7 CG Other Foreign Loc'!BH17</f>
        <v>9937</v>
      </c>
      <c r="BI18" s="655">
        <f>'7 CG Other Foreign Loc'!BI17</f>
        <v>15897</v>
      </c>
      <c r="BJ18" s="254"/>
      <c r="BK18" s="254"/>
      <c r="BL18" s="254"/>
      <c r="BM18" s="428"/>
      <c r="BO18" s="381"/>
      <c r="BP18" s="381"/>
      <c r="BQ18" s="381"/>
      <c r="BR18" s="381"/>
    </row>
    <row r="19" spans="1:70" ht="12.75" customHeight="1" x14ac:dyDescent="0.2">
      <c r="A19" s="163"/>
      <c r="B19" s="161"/>
      <c r="C19" s="434">
        <v>-20800</v>
      </c>
      <c r="D19" s="435">
        <v>-0.13050652846359934</v>
      </c>
      <c r="E19" s="130"/>
      <c r="F19" s="412">
        <v>138579</v>
      </c>
      <c r="G19" s="527">
        <v>122145</v>
      </c>
      <c r="H19" s="527">
        <v>126511</v>
      </c>
      <c r="I19" s="527">
        <v>145035</v>
      </c>
      <c r="J19" s="441">
        <v>159379</v>
      </c>
      <c r="K19" s="527">
        <v>103866</v>
      </c>
      <c r="L19" s="527">
        <v>170615</v>
      </c>
      <c r="M19" s="490">
        <v>179245</v>
      </c>
      <c r="N19" s="527">
        <v>186659</v>
      </c>
      <c r="O19" s="527">
        <v>171234</v>
      </c>
      <c r="P19" s="527">
        <v>126691</v>
      </c>
      <c r="Q19" s="490">
        <v>131206</v>
      </c>
      <c r="R19" s="527">
        <v>153997</v>
      </c>
      <c r="S19" s="527">
        <v>165625</v>
      </c>
      <c r="T19" s="527">
        <v>120110</v>
      </c>
      <c r="U19" s="490">
        <v>101301</v>
      </c>
      <c r="V19" s="519">
        <v>113067</v>
      </c>
      <c r="W19" s="527">
        <v>93581</v>
      </c>
      <c r="X19" s="527">
        <v>69452</v>
      </c>
      <c r="Y19" s="490">
        <v>97377</v>
      </c>
      <c r="Z19" s="519">
        <v>163771</v>
      </c>
      <c r="AA19" s="527">
        <v>177758</v>
      </c>
      <c r="AB19" s="519">
        <v>96963</v>
      </c>
      <c r="AC19" s="490">
        <v>99546</v>
      </c>
      <c r="AD19" s="519">
        <v>83496</v>
      </c>
      <c r="AE19" s="527">
        <v>116090</v>
      </c>
      <c r="AF19" s="519">
        <v>78475</v>
      </c>
      <c r="AG19" s="490">
        <v>85497</v>
      </c>
      <c r="AH19" s="527">
        <v>64972</v>
      </c>
      <c r="AI19" s="527">
        <v>49250</v>
      </c>
      <c r="AJ19" s="527">
        <v>58336</v>
      </c>
      <c r="AK19" s="480">
        <v>104793</v>
      </c>
      <c r="AL19" s="519">
        <v>77965</v>
      </c>
      <c r="AM19" s="519">
        <v>109583</v>
      </c>
      <c r="AN19" s="519">
        <v>89071</v>
      </c>
      <c r="AO19" s="519">
        <v>155023</v>
      </c>
      <c r="AP19" s="663">
        <v>130151</v>
      </c>
      <c r="AQ19" s="490">
        <v>101427</v>
      </c>
      <c r="AR19" s="490">
        <v>93033</v>
      </c>
      <c r="AS19" s="490">
        <v>125106</v>
      </c>
      <c r="AT19" s="478"/>
      <c r="AU19" s="506">
        <v>532270</v>
      </c>
      <c r="AV19" s="506">
        <v>613105</v>
      </c>
      <c r="AW19" s="664">
        <v>-80835</v>
      </c>
      <c r="AX19" s="435">
        <v>-0.13184527935671703</v>
      </c>
      <c r="AY19" s="438"/>
      <c r="AZ19" s="760">
        <v>532270</v>
      </c>
      <c r="BA19" s="665">
        <v>613105</v>
      </c>
      <c r="BB19" s="665">
        <v>615790</v>
      </c>
      <c r="BC19" s="665">
        <v>541033</v>
      </c>
      <c r="BD19" s="665">
        <v>373477</v>
      </c>
      <c r="BE19" s="665">
        <v>538644</v>
      </c>
      <c r="BF19" s="665" t="e">
        <f>SUM(BF15:BF18)</f>
        <v>#REF!</v>
      </c>
      <c r="BG19" s="665" t="e">
        <f>SUM(BG15:BG18)</f>
        <v>#REF!</v>
      </c>
      <c r="BH19" s="665" t="e">
        <f>SUM(BH15:BH18)</f>
        <v>#REF!</v>
      </c>
      <c r="BI19" s="665">
        <v>449717</v>
      </c>
      <c r="BJ19" s="496">
        <v>333666</v>
      </c>
      <c r="BK19" s="496">
        <v>239654</v>
      </c>
      <c r="BL19" s="496">
        <v>211758</v>
      </c>
      <c r="BM19" s="428"/>
      <c r="BO19" s="381"/>
      <c r="BP19" s="381"/>
      <c r="BQ19" s="381"/>
      <c r="BR19" s="381"/>
    </row>
    <row r="20" spans="1:70" ht="12.75" customHeight="1" x14ac:dyDescent="0.2">
      <c r="A20" s="162" t="s">
        <v>5</v>
      </c>
      <c r="B20" s="161"/>
      <c r="C20" s="172"/>
      <c r="D20" s="256"/>
      <c r="E20" s="130"/>
      <c r="F20" s="602"/>
      <c r="G20" s="666"/>
      <c r="H20" s="666"/>
      <c r="I20" s="666"/>
      <c r="J20" s="667"/>
      <c r="K20" s="666"/>
      <c r="L20" s="666"/>
      <c r="M20" s="480"/>
      <c r="N20" s="666"/>
      <c r="O20" s="666"/>
      <c r="P20" s="666"/>
      <c r="Q20" s="480"/>
      <c r="R20" s="666"/>
      <c r="S20" s="666"/>
      <c r="T20" s="666"/>
      <c r="U20" s="480"/>
      <c r="V20" s="479"/>
      <c r="W20" s="666"/>
      <c r="X20" s="666"/>
      <c r="Y20" s="480"/>
      <c r="Z20" s="479"/>
      <c r="AA20" s="666"/>
      <c r="AB20" s="479"/>
      <c r="AC20" s="480"/>
      <c r="AD20" s="479"/>
      <c r="AE20" s="666"/>
      <c r="AF20" s="479"/>
      <c r="AG20" s="480"/>
      <c r="AH20" s="666"/>
      <c r="AI20" s="666"/>
      <c r="AJ20" s="666"/>
      <c r="AK20" s="661"/>
      <c r="AL20" s="527"/>
      <c r="AM20" s="527"/>
      <c r="AN20" s="527"/>
      <c r="AO20" s="527"/>
      <c r="AP20" s="441"/>
      <c r="AQ20" s="480"/>
      <c r="AR20" s="480"/>
      <c r="AS20" s="480"/>
      <c r="AT20" s="478"/>
      <c r="AU20" s="498"/>
      <c r="AV20" s="498"/>
      <c r="AW20" s="225"/>
      <c r="AX20" s="256"/>
      <c r="AY20" s="438"/>
      <c r="AZ20" s="668"/>
      <c r="BA20" s="668"/>
      <c r="BB20" s="668"/>
      <c r="BC20" s="668"/>
      <c r="BD20" s="668"/>
      <c r="BE20" s="668"/>
      <c r="BF20" s="668"/>
      <c r="BG20" s="668"/>
      <c r="BH20" s="655"/>
      <c r="BI20" s="655"/>
      <c r="BJ20" s="254"/>
      <c r="BK20" s="254"/>
      <c r="BL20" s="254"/>
      <c r="BM20" s="428"/>
      <c r="BO20" s="381"/>
      <c r="BP20" s="381"/>
      <c r="BQ20" s="381"/>
      <c r="BR20" s="381"/>
    </row>
    <row r="21" spans="1:70" ht="12.75" customHeight="1" x14ac:dyDescent="0.2">
      <c r="A21" s="162"/>
      <c r="B21" s="161" t="s">
        <v>215</v>
      </c>
      <c r="C21" s="172">
        <v>-7259</v>
      </c>
      <c r="D21" s="256">
        <v>-8.7447295506565478E-2</v>
      </c>
      <c r="E21" s="130"/>
      <c r="F21" s="392">
        <v>75751</v>
      </c>
      <c r="G21" s="479">
        <v>73141</v>
      </c>
      <c r="H21" s="479">
        <v>59796</v>
      </c>
      <c r="I21" s="479">
        <v>68733</v>
      </c>
      <c r="J21" s="656">
        <v>83010</v>
      </c>
      <c r="K21" s="479">
        <v>52836</v>
      </c>
      <c r="L21" s="479">
        <v>80234</v>
      </c>
      <c r="M21" s="480">
        <v>83836</v>
      </c>
      <c r="N21" s="479">
        <v>83812</v>
      </c>
      <c r="O21" s="479">
        <v>78890</v>
      </c>
      <c r="P21" s="479">
        <v>57661</v>
      </c>
      <c r="Q21" s="480">
        <v>54055</v>
      </c>
      <c r="R21" s="479">
        <v>76337</v>
      </c>
      <c r="S21" s="479">
        <v>76074</v>
      </c>
      <c r="T21" s="479">
        <v>57422</v>
      </c>
      <c r="U21" s="480">
        <v>47123</v>
      </c>
      <c r="V21" s="479">
        <v>60386</v>
      </c>
      <c r="W21" s="479">
        <v>39742</v>
      </c>
      <c r="X21" s="479">
        <v>31911</v>
      </c>
      <c r="Y21" s="480">
        <v>47297</v>
      </c>
      <c r="Z21" s="479">
        <v>79647</v>
      </c>
      <c r="AA21" s="479">
        <v>80361</v>
      </c>
      <c r="AB21" s="480">
        <v>42653</v>
      </c>
      <c r="AC21" s="480"/>
      <c r="AD21" s="479"/>
      <c r="AE21" s="479"/>
      <c r="AF21" s="479"/>
      <c r="AG21" s="480"/>
      <c r="AH21" s="479"/>
      <c r="AI21" s="479"/>
      <c r="AJ21" s="479"/>
      <c r="AK21" s="480"/>
      <c r="AL21" s="527"/>
      <c r="AM21" s="527"/>
      <c r="AN21" s="527"/>
      <c r="AO21" s="527"/>
      <c r="AP21" s="441"/>
      <c r="AQ21" s="480"/>
      <c r="AR21" s="480"/>
      <c r="AS21" s="480"/>
      <c r="AT21" s="478"/>
      <c r="AU21" s="498">
        <v>277421</v>
      </c>
      <c r="AV21" s="498">
        <v>299916</v>
      </c>
      <c r="AW21" s="225">
        <v>-22495</v>
      </c>
      <c r="AX21" s="256">
        <v>-7.5004334547006501E-2</v>
      </c>
      <c r="AY21" s="438"/>
      <c r="AZ21" s="655">
        <v>277421</v>
      </c>
      <c r="BA21" s="655">
        <v>299916</v>
      </c>
      <c r="BB21" s="655">
        <v>274418</v>
      </c>
      <c r="BC21" s="655">
        <v>256956</v>
      </c>
      <c r="BD21" s="655">
        <v>179336</v>
      </c>
      <c r="BE21" s="655">
        <v>247207</v>
      </c>
      <c r="BF21" s="655">
        <v>184644</v>
      </c>
      <c r="BG21" s="655">
        <v>135129</v>
      </c>
      <c r="BH21" s="655">
        <v>213579</v>
      </c>
      <c r="BI21" s="655"/>
      <c r="BJ21" s="254"/>
      <c r="BK21" s="254"/>
      <c r="BL21" s="254"/>
      <c r="BM21" s="428"/>
      <c r="BO21" s="381"/>
      <c r="BP21" s="381"/>
      <c r="BQ21" s="381"/>
      <c r="BR21" s="381"/>
    </row>
    <row r="22" spans="1:70" ht="12.75" customHeight="1" x14ac:dyDescent="0.2">
      <c r="A22" s="162"/>
      <c r="B22" s="161" t="s">
        <v>216</v>
      </c>
      <c r="C22" s="436">
        <v>-1405</v>
      </c>
      <c r="D22" s="437">
        <v>-0.14661379526244392</v>
      </c>
      <c r="E22" s="407"/>
      <c r="F22" s="400">
        <v>8178</v>
      </c>
      <c r="G22" s="502">
        <v>6943</v>
      </c>
      <c r="H22" s="502">
        <v>7062</v>
      </c>
      <c r="I22" s="502">
        <v>7884</v>
      </c>
      <c r="J22" s="662">
        <v>9583</v>
      </c>
      <c r="K22" s="502">
        <v>8839</v>
      </c>
      <c r="L22" s="502">
        <v>8443</v>
      </c>
      <c r="M22" s="503">
        <v>8735</v>
      </c>
      <c r="N22" s="502">
        <v>8058</v>
      </c>
      <c r="O22" s="502">
        <v>8960</v>
      </c>
      <c r="P22" s="502">
        <v>6978</v>
      </c>
      <c r="Q22" s="503">
        <v>8282</v>
      </c>
      <c r="R22" s="502">
        <v>7927</v>
      </c>
      <c r="S22" s="502">
        <v>7510</v>
      </c>
      <c r="T22" s="502">
        <v>9158</v>
      </c>
      <c r="U22" s="503">
        <v>11039</v>
      </c>
      <c r="V22" s="502">
        <v>5755</v>
      </c>
      <c r="W22" s="502">
        <v>5491</v>
      </c>
      <c r="X22" s="502">
        <v>4965</v>
      </c>
      <c r="Y22" s="503">
        <v>-1142</v>
      </c>
      <c r="Z22" s="502">
        <v>-3795</v>
      </c>
      <c r="AA22" s="502">
        <v>2682</v>
      </c>
      <c r="AB22" s="503">
        <v>3602</v>
      </c>
      <c r="AC22" s="480"/>
      <c r="AD22" s="479"/>
      <c r="AE22" s="479"/>
      <c r="AF22" s="479"/>
      <c r="AG22" s="480"/>
      <c r="AH22" s="479"/>
      <c r="AI22" s="479"/>
      <c r="AJ22" s="479"/>
      <c r="AK22" s="480"/>
      <c r="AL22" s="527"/>
      <c r="AM22" s="527"/>
      <c r="AN22" s="527"/>
      <c r="AO22" s="527"/>
      <c r="AP22" s="441"/>
      <c r="AQ22" s="480"/>
      <c r="AR22" s="480"/>
      <c r="AS22" s="480"/>
      <c r="AT22" s="478"/>
      <c r="AU22" s="506">
        <v>30067</v>
      </c>
      <c r="AV22" s="506">
        <v>35600</v>
      </c>
      <c r="AW22" s="580">
        <v>-5533</v>
      </c>
      <c r="AX22" s="437">
        <v>-0.15542134831460674</v>
      </c>
      <c r="AY22" s="438"/>
      <c r="AZ22" s="659">
        <v>30067</v>
      </c>
      <c r="BA22" s="659">
        <v>35600</v>
      </c>
      <c r="BB22" s="659">
        <v>32278</v>
      </c>
      <c r="BC22" s="659">
        <v>35634</v>
      </c>
      <c r="BD22" s="659">
        <v>15069</v>
      </c>
      <c r="BE22" s="659">
        <v>4113</v>
      </c>
      <c r="BF22" s="659">
        <v>10560</v>
      </c>
      <c r="BG22" s="659">
        <v>6465</v>
      </c>
      <c r="BH22" s="659">
        <v>3157</v>
      </c>
      <c r="BI22" s="655"/>
      <c r="BJ22" s="254"/>
      <c r="BK22" s="254"/>
      <c r="BL22" s="254"/>
      <c r="BM22" s="428"/>
      <c r="BO22" s="381"/>
      <c r="BP22" s="381"/>
      <c r="BQ22" s="381"/>
      <c r="BR22" s="381"/>
    </row>
    <row r="23" spans="1:70" ht="12.75" customHeight="1" x14ac:dyDescent="0.2">
      <c r="A23" s="163"/>
      <c r="B23" s="430" t="s">
        <v>147</v>
      </c>
      <c r="C23" s="172">
        <v>-8664</v>
      </c>
      <c r="D23" s="256">
        <v>-9.3570788288531534E-2</v>
      </c>
      <c r="E23" s="130"/>
      <c r="F23" s="392">
        <v>83929</v>
      </c>
      <c r="G23" s="479">
        <v>80084</v>
      </c>
      <c r="H23" s="479">
        <v>66858</v>
      </c>
      <c r="I23" s="479">
        <v>76617</v>
      </c>
      <c r="J23" s="656">
        <v>92593</v>
      </c>
      <c r="K23" s="479">
        <v>61675</v>
      </c>
      <c r="L23" s="479">
        <v>88677</v>
      </c>
      <c r="M23" s="510">
        <v>92571</v>
      </c>
      <c r="N23" s="479">
        <v>91870</v>
      </c>
      <c r="O23" s="479">
        <v>87850</v>
      </c>
      <c r="P23" s="479">
        <v>64639</v>
      </c>
      <c r="Q23" s="480">
        <v>62337</v>
      </c>
      <c r="R23" s="479">
        <v>84264</v>
      </c>
      <c r="S23" s="479">
        <v>83584</v>
      </c>
      <c r="T23" s="479">
        <v>66580</v>
      </c>
      <c r="U23" s="480">
        <v>58162</v>
      </c>
      <c r="V23" s="479">
        <v>66141</v>
      </c>
      <c r="W23" s="479">
        <v>45233</v>
      </c>
      <c r="X23" s="479">
        <v>36876</v>
      </c>
      <c r="Y23" s="480">
        <v>46155</v>
      </c>
      <c r="Z23" s="479">
        <v>75852</v>
      </c>
      <c r="AA23" s="479">
        <v>83043</v>
      </c>
      <c r="AB23" s="479">
        <v>46255</v>
      </c>
      <c r="AC23" s="480">
        <v>46170</v>
      </c>
      <c r="AD23" s="479">
        <v>43645</v>
      </c>
      <c r="AE23" s="479">
        <v>63567</v>
      </c>
      <c r="AF23" s="479">
        <v>42761</v>
      </c>
      <c r="AG23" s="480">
        <v>45231</v>
      </c>
      <c r="AH23" s="479">
        <v>30210</v>
      </c>
      <c r="AI23" s="479">
        <v>28857</v>
      </c>
      <c r="AJ23" s="479">
        <v>29998</v>
      </c>
      <c r="AK23" s="480">
        <v>52529</v>
      </c>
      <c r="AL23" s="527">
        <v>40395</v>
      </c>
      <c r="AM23" s="527">
        <v>57933</v>
      </c>
      <c r="AN23" s="527">
        <v>42205</v>
      </c>
      <c r="AO23" s="527">
        <v>76203</v>
      </c>
      <c r="AP23" s="441">
        <v>70783</v>
      </c>
      <c r="AQ23" s="480">
        <v>51546</v>
      </c>
      <c r="AR23" s="480">
        <v>45305</v>
      </c>
      <c r="AS23" s="480">
        <v>65948</v>
      </c>
      <c r="AT23" s="255"/>
      <c r="AU23" s="526">
        <v>307488</v>
      </c>
      <c r="AV23" s="498">
        <v>335516</v>
      </c>
      <c r="AW23" s="225">
        <v>-28028</v>
      </c>
      <c r="AX23" s="256">
        <v>-8.3536999725795494E-2</v>
      </c>
      <c r="AY23" s="438"/>
      <c r="AZ23" s="518">
        <v>307488</v>
      </c>
      <c r="BA23" s="655">
        <v>335516</v>
      </c>
      <c r="BB23" s="655">
        <v>306696</v>
      </c>
      <c r="BC23" s="655">
        <v>292590</v>
      </c>
      <c r="BD23" s="655">
        <v>194405</v>
      </c>
      <c r="BE23" s="655">
        <v>251320</v>
      </c>
      <c r="BF23" s="655">
        <v>195204</v>
      </c>
      <c r="BG23" s="655">
        <v>141594</v>
      </c>
      <c r="BH23" s="655">
        <v>216736</v>
      </c>
      <c r="BI23" s="655">
        <v>233582</v>
      </c>
      <c r="BJ23" s="254">
        <v>175604</v>
      </c>
      <c r="BK23" s="254">
        <v>125030</v>
      </c>
      <c r="BL23" s="254">
        <v>120298</v>
      </c>
      <c r="BM23" s="428"/>
      <c r="BO23" s="381"/>
      <c r="BP23" s="381"/>
      <c r="BQ23" s="381"/>
      <c r="BR23" s="381"/>
    </row>
    <row r="24" spans="1:70" x14ac:dyDescent="0.2">
      <c r="A24" s="163"/>
      <c r="B24" s="430" t="s">
        <v>64</v>
      </c>
      <c r="C24" s="172">
        <v>1256</v>
      </c>
      <c r="D24" s="256">
        <v>0.19201956887326097</v>
      </c>
      <c r="E24" s="130"/>
      <c r="F24" s="392">
        <v>7797</v>
      </c>
      <c r="G24" s="479">
        <v>7513</v>
      </c>
      <c r="H24" s="479">
        <v>6844</v>
      </c>
      <c r="I24" s="479">
        <v>6371</v>
      </c>
      <c r="J24" s="656">
        <v>6541</v>
      </c>
      <c r="K24" s="479">
        <v>6157</v>
      </c>
      <c r="L24" s="479">
        <v>6025</v>
      </c>
      <c r="M24" s="480">
        <v>6930</v>
      </c>
      <c r="N24" s="479">
        <v>9132</v>
      </c>
      <c r="O24" s="479">
        <v>8127</v>
      </c>
      <c r="P24" s="479">
        <v>8594</v>
      </c>
      <c r="Q24" s="480">
        <v>8936</v>
      </c>
      <c r="R24" s="479">
        <v>9480</v>
      </c>
      <c r="S24" s="479">
        <v>8280</v>
      </c>
      <c r="T24" s="479">
        <v>8670</v>
      </c>
      <c r="U24" s="480">
        <v>8811</v>
      </c>
      <c r="V24" s="479">
        <v>4982</v>
      </c>
      <c r="W24" s="479">
        <v>4241</v>
      </c>
      <c r="X24" s="479">
        <v>3382</v>
      </c>
      <c r="Y24" s="480">
        <v>5211</v>
      </c>
      <c r="Z24" s="479">
        <v>4311</v>
      </c>
      <c r="AA24" s="479">
        <v>3896</v>
      </c>
      <c r="AB24" s="479">
        <v>4154</v>
      </c>
      <c r="AC24" s="480">
        <v>4021</v>
      </c>
      <c r="AD24" s="479">
        <v>4088</v>
      </c>
      <c r="AE24" s="479">
        <v>4441</v>
      </c>
      <c r="AF24" s="479">
        <v>3376</v>
      </c>
      <c r="AG24" s="480">
        <v>3404</v>
      </c>
      <c r="AH24" s="479">
        <v>3513</v>
      </c>
      <c r="AI24" s="479">
        <v>3413</v>
      </c>
      <c r="AJ24" s="479">
        <v>3919</v>
      </c>
      <c r="AK24" s="480">
        <v>4223</v>
      </c>
      <c r="AL24" s="527">
        <v>3306</v>
      </c>
      <c r="AM24" s="527">
        <v>3275</v>
      </c>
      <c r="AN24" s="527">
        <v>3194</v>
      </c>
      <c r="AO24" s="527">
        <v>4019</v>
      </c>
      <c r="AP24" s="441">
        <v>2619</v>
      </c>
      <c r="AQ24" s="480">
        <v>3158</v>
      </c>
      <c r="AR24" s="480">
        <v>2228</v>
      </c>
      <c r="AS24" s="480">
        <v>3188</v>
      </c>
      <c r="AT24" s="255"/>
      <c r="AU24" s="526">
        <v>28525</v>
      </c>
      <c r="AV24" s="498">
        <v>25653</v>
      </c>
      <c r="AW24" s="225">
        <v>2872</v>
      </c>
      <c r="AX24" s="256">
        <v>0.11195571668031029</v>
      </c>
      <c r="AY24" s="438"/>
      <c r="AZ24" s="655">
        <v>28525</v>
      </c>
      <c r="BA24" s="655">
        <v>25653</v>
      </c>
      <c r="BB24" s="655">
        <v>34789</v>
      </c>
      <c r="BC24" s="655">
        <v>35241</v>
      </c>
      <c r="BD24" s="655">
        <v>17816</v>
      </c>
      <c r="BE24" s="655">
        <v>16382</v>
      </c>
      <c r="BF24" s="655">
        <v>15309</v>
      </c>
      <c r="BG24" s="655">
        <v>15068</v>
      </c>
      <c r="BH24" s="655">
        <v>13794</v>
      </c>
      <c r="BI24" s="655">
        <v>11193</v>
      </c>
      <c r="BJ24" s="254">
        <v>8435</v>
      </c>
      <c r="BK24" s="254">
        <v>16577</v>
      </c>
      <c r="BL24" s="254">
        <v>12517</v>
      </c>
      <c r="BM24" s="428"/>
      <c r="BO24" s="381"/>
      <c r="BP24" s="381"/>
      <c r="BQ24" s="381"/>
      <c r="BR24" s="381"/>
    </row>
    <row r="25" spans="1:70" x14ac:dyDescent="0.2">
      <c r="A25" s="163"/>
      <c r="B25" s="430" t="s">
        <v>88</v>
      </c>
      <c r="C25" s="172">
        <v>-917</v>
      </c>
      <c r="D25" s="256">
        <v>-7.1780821917808213E-2</v>
      </c>
      <c r="E25" s="130"/>
      <c r="F25" s="392">
        <v>11858</v>
      </c>
      <c r="G25" s="479">
        <v>13091</v>
      </c>
      <c r="H25" s="479">
        <v>11966</v>
      </c>
      <c r="I25" s="479">
        <v>11726</v>
      </c>
      <c r="J25" s="656">
        <v>12775</v>
      </c>
      <c r="K25" s="479">
        <v>13150</v>
      </c>
      <c r="L25" s="479">
        <v>11493</v>
      </c>
      <c r="M25" s="480">
        <v>11625</v>
      </c>
      <c r="N25" s="479">
        <v>12769</v>
      </c>
      <c r="O25" s="479">
        <v>10340</v>
      </c>
      <c r="P25" s="479">
        <v>9282</v>
      </c>
      <c r="Q25" s="480">
        <v>10867</v>
      </c>
      <c r="R25" s="479">
        <v>7759</v>
      </c>
      <c r="S25" s="479">
        <v>7327</v>
      </c>
      <c r="T25" s="479">
        <v>7721</v>
      </c>
      <c r="U25" s="480">
        <v>9845</v>
      </c>
      <c r="V25" s="479">
        <v>4179</v>
      </c>
      <c r="W25" s="479">
        <v>5248</v>
      </c>
      <c r="X25" s="479">
        <v>5688</v>
      </c>
      <c r="Y25" s="480">
        <v>6329</v>
      </c>
      <c r="Z25" s="479">
        <v>5831</v>
      </c>
      <c r="AA25" s="479">
        <v>5595</v>
      </c>
      <c r="AB25" s="479">
        <v>5128</v>
      </c>
      <c r="AC25" s="480">
        <v>4885</v>
      </c>
      <c r="AD25" s="479">
        <v>4483</v>
      </c>
      <c r="AE25" s="479">
        <v>4661</v>
      </c>
      <c r="AF25" s="479">
        <v>4275</v>
      </c>
      <c r="AG25" s="480">
        <v>4870</v>
      </c>
      <c r="AH25" s="479">
        <v>4618</v>
      </c>
      <c r="AI25" s="479">
        <v>4587</v>
      </c>
      <c r="AJ25" s="479">
        <v>5118</v>
      </c>
      <c r="AK25" s="480">
        <v>4540</v>
      </c>
      <c r="AL25" s="527">
        <v>4027</v>
      </c>
      <c r="AM25" s="527">
        <v>4655</v>
      </c>
      <c r="AN25" s="527">
        <v>4906</v>
      </c>
      <c r="AO25" s="527">
        <v>4441</v>
      </c>
      <c r="AP25" s="441">
        <v>4178</v>
      </c>
      <c r="AQ25" s="480">
        <v>3700</v>
      </c>
      <c r="AR25" s="480">
        <v>3796</v>
      </c>
      <c r="AS25" s="480">
        <v>5308</v>
      </c>
      <c r="AT25" s="255"/>
      <c r="AU25" s="526">
        <v>48641</v>
      </c>
      <c r="AV25" s="498">
        <v>49043</v>
      </c>
      <c r="AW25" s="225">
        <v>-402</v>
      </c>
      <c r="AX25" s="256">
        <v>-8.1968884448341255E-3</v>
      </c>
      <c r="AY25" s="438"/>
      <c r="AZ25" s="655">
        <v>48641</v>
      </c>
      <c r="BA25" s="655">
        <v>49043</v>
      </c>
      <c r="BB25" s="655">
        <v>43258</v>
      </c>
      <c r="BC25" s="655">
        <v>32652</v>
      </c>
      <c r="BD25" s="655">
        <v>21444</v>
      </c>
      <c r="BE25" s="655">
        <v>21439</v>
      </c>
      <c r="BF25" s="655">
        <v>18289</v>
      </c>
      <c r="BG25" s="655">
        <v>18863</v>
      </c>
      <c r="BH25" s="655">
        <v>18029</v>
      </c>
      <c r="BI25" s="655">
        <v>16982</v>
      </c>
      <c r="BJ25" s="254">
        <v>10095</v>
      </c>
      <c r="BK25" s="254">
        <v>6951</v>
      </c>
      <c r="BL25" s="254">
        <v>3440</v>
      </c>
      <c r="BM25" s="428"/>
      <c r="BO25" s="381"/>
      <c r="BP25" s="381"/>
      <c r="BQ25" s="381"/>
      <c r="BR25" s="381"/>
    </row>
    <row r="26" spans="1:70" ht="12.75" customHeight="1" x14ac:dyDescent="0.2">
      <c r="A26" s="163"/>
      <c r="B26" s="430" t="s">
        <v>66</v>
      </c>
      <c r="C26" s="172">
        <v>224</v>
      </c>
      <c r="D26" s="256">
        <v>3.4761018001241463E-2</v>
      </c>
      <c r="E26" s="130"/>
      <c r="F26" s="392">
        <v>6668</v>
      </c>
      <c r="G26" s="479">
        <v>6302</v>
      </c>
      <c r="H26" s="479">
        <v>6530</v>
      </c>
      <c r="I26" s="479">
        <v>6511</v>
      </c>
      <c r="J26" s="656">
        <v>6444</v>
      </c>
      <c r="K26" s="479">
        <v>5892</v>
      </c>
      <c r="L26" s="479">
        <v>6412</v>
      </c>
      <c r="M26" s="480">
        <v>6242</v>
      </c>
      <c r="N26" s="479">
        <v>5481</v>
      </c>
      <c r="O26" s="479">
        <v>6522</v>
      </c>
      <c r="P26" s="479">
        <v>6395</v>
      </c>
      <c r="Q26" s="480">
        <v>5748</v>
      </c>
      <c r="R26" s="479">
        <v>6541</v>
      </c>
      <c r="S26" s="479">
        <v>6285</v>
      </c>
      <c r="T26" s="479">
        <v>7195</v>
      </c>
      <c r="U26" s="480">
        <v>7029</v>
      </c>
      <c r="V26" s="479">
        <v>4122</v>
      </c>
      <c r="W26" s="479">
        <v>3512</v>
      </c>
      <c r="X26" s="479">
        <v>3993</v>
      </c>
      <c r="Y26" s="480">
        <v>3109</v>
      </c>
      <c r="Z26" s="479">
        <v>3422</v>
      </c>
      <c r="AA26" s="479">
        <v>3417</v>
      </c>
      <c r="AB26" s="479">
        <v>2947</v>
      </c>
      <c r="AC26" s="480">
        <v>2602</v>
      </c>
      <c r="AD26" s="479">
        <v>2882</v>
      </c>
      <c r="AE26" s="479">
        <v>2984</v>
      </c>
      <c r="AF26" s="479">
        <v>2972</v>
      </c>
      <c r="AG26" s="480">
        <v>2884</v>
      </c>
      <c r="AH26" s="479">
        <v>3106</v>
      </c>
      <c r="AI26" s="479">
        <v>3322</v>
      </c>
      <c r="AJ26" s="479">
        <v>3104</v>
      </c>
      <c r="AK26" s="480">
        <v>2868</v>
      </c>
      <c r="AL26" s="527">
        <v>3067</v>
      </c>
      <c r="AM26" s="527">
        <v>3011</v>
      </c>
      <c r="AN26" s="527">
        <v>2910</v>
      </c>
      <c r="AO26" s="527">
        <v>2613</v>
      </c>
      <c r="AP26" s="441">
        <v>5054</v>
      </c>
      <c r="AQ26" s="480">
        <v>3183</v>
      </c>
      <c r="AR26" s="480">
        <v>2884</v>
      </c>
      <c r="AS26" s="480">
        <v>3008</v>
      </c>
      <c r="AT26" s="255"/>
      <c r="AU26" s="526">
        <v>26011</v>
      </c>
      <c r="AV26" s="498">
        <v>24990</v>
      </c>
      <c r="AW26" s="225">
        <v>1021</v>
      </c>
      <c r="AX26" s="256">
        <v>4.0856342537014805E-2</v>
      </c>
      <c r="AY26" s="438"/>
      <c r="AZ26" s="655">
        <v>26011</v>
      </c>
      <c r="BA26" s="655">
        <v>24990</v>
      </c>
      <c r="BB26" s="655">
        <v>24146</v>
      </c>
      <c r="BC26" s="655">
        <v>27050</v>
      </c>
      <c r="BD26" s="655">
        <v>14736</v>
      </c>
      <c r="BE26" s="655">
        <v>12388</v>
      </c>
      <c r="BF26" s="655">
        <v>11722</v>
      </c>
      <c r="BG26" s="655">
        <v>12400</v>
      </c>
      <c r="BH26" s="655">
        <v>11601</v>
      </c>
      <c r="BI26" s="655">
        <v>14129</v>
      </c>
      <c r="BJ26" s="254">
        <v>5886</v>
      </c>
      <c r="BK26" s="254">
        <v>3980</v>
      </c>
      <c r="BL26" s="254">
        <v>4236</v>
      </c>
      <c r="BM26" s="428"/>
      <c r="BO26" s="381"/>
      <c r="BP26" s="381"/>
      <c r="BQ26" s="381"/>
      <c r="BR26" s="381"/>
    </row>
    <row r="27" spans="1:70" ht="12.75" customHeight="1" x14ac:dyDescent="0.2">
      <c r="A27" s="163"/>
      <c r="B27" s="430" t="s">
        <v>67</v>
      </c>
      <c r="C27" s="172">
        <v>-651</v>
      </c>
      <c r="D27" s="256">
        <v>-6.5545710833668946E-2</v>
      </c>
      <c r="E27" s="130"/>
      <c r="F27" s="392">
        <v>9281</v>
      </c>
      <c r="G27" s="479">
        <v>9491</v>
      </c>
      <c r="H27" s="479">
        <v>9711</v>
      </c>
      <c r="I27" s="479">
        <v>9267</v>
      </c>
      <c r="J27" s="656">
        <v>9932</v>
      </c>
      <c r="K27" s="479">
        <v>8508</v>
      </c>
      <c r="L27" s="479">
        <v>8705</v>
      </c>
      <c r="M27" s="480">
        <v>7655</v>
      </c>
      <c r="N27" s="479">
        <v>7451</v>
      </c>
      <c r="O27" s="479">
        <v>7928</v>
      </c>
      <c r="P27" s="479">
        <v>7100</v>
      </c>
      <c r="Q27" s="480">
        <v>6850</v>
      </c>
      <c r="R27" s="479">
        <v>7177</v>
      </c>
      <c r="S27" s="479">
        <v>8207</v>
      </c>
      <c r="T27" s="479">
        <v>7393</v>
      </c>
      <c r="U27" s="480">
        <v>10194</v>
      </c>
      <c r="V27" s="479">
        <v>5670</v>
      </c>
      <c r="W27" s="479">
        <v>4181</v>
      </c>
      <c r="X27" s="479">
        <v>4209</v>
      </c>
      <c r="Y27" s="480">
        <v>3961</v>
      </c>
      <c r="Z27" s="479">
        <v>3886</v>
      </c>
      <c r="AA27" s="479">
        <v>4023</v>
      </c>
      <c r="AB27" s="479">
        <v>4197</v>
      </c>
      <c r="AC27" s="480">
        <v>3871</v>
      </c>
      <c r="AD27" s="479">
        <v>2772</v>
      </c>
      <c r="AE27" s="479">
        <v>3006</v>
      </c>
      <c r="AF27" s="479">
        <v>2611</v>
      </c>
      <c r="AG27" s="480">
        <v>2780</v>
      </c>
      <c r="AH27" s="479">
        <v>3352</v>
      </c>
      <c r="AI27" s="479">
        <v>3136</v>
      </c>
      <c r="AJ27" s="479">
        <v>3803</v>
      </c>
      <c r="AK27" s="480">
        <v>3278</v>
      </c>
      <c r="AL27" s="527">
        <v>3325</v>
      </c>
      <c r="AM27" s="527">
        <v>3063</v>
      </c>
      <c r="AN27" s="527">
        <v>2962</v>
      </c>
      <c r="AO27" s="527">
        <v>2879</v>
      </c>
      <c r="AP27" s="441">
        <v>2804</v>
      </c>
      <c r="AQ27" s="480">
        <v>2586</v>
      </c>
      <c r="AR27" s="480">
        <v>2530</v>
      </c>
      <c r="AS27" s="480">
        <v>2427</v>
      </c>
      <c r="AT27" s="255"/>
      <c r="AU27" s="526">
        <v>37750</v>
      </c>
      <c r="AV27" s="498">
        <v>34800</v>
      </c>
      <c r="AW27" s="225">
        <v>2950</v>
      </c>
      <c r="AX27" s="256">
        <v>8.4770114942528729E-2</v>
      </c>
      <c r="AY27" s="438"/>
      <c r="AZ27" s="655">
        <v>37750</v>
      </c>
      <c r="BA27" s="655">
        <v>34800</v>
      </c>
      <c r="BB27" s="655">
        <v>29329</v>
      </c>
      <c r="BC27" s="655">
        <v>32971</v>
      </c>
      <c r="BD27" s="655">
        <v>18021</v>
      </c>
      <c r="BE27" s="655">
        <v>15977</v>
      </c>
      <c r="BF27" s="655">
        <v>11169</v>
      </c>
      <c r="BG27" s="655">
        <v>13569</v>
      </c>
      <c r="BH27" s="655">
        <v>12229</v>
      </c>
      <c r="BI27" s="655">
        <v>10347</v>
      </c>
      <c r="BJ27" s="254">
        <v>6727</v>
      </c>
      <c r="BK27" s="254">
        <v>5252</v>
      </c>
      <c r="BL27" s="254">
        <v>4205</v>
      </c>
      <c r="BM27" s="428"/>
      <c r="BO27" s="381"/>
      <c r="BP27" s="381"/>
      <c r="BQ27" s="381"/>
      <c r="BR27" s="381"/>
    </row>
    <row r="28" spans="1:70" ht="12.75" customHeight="1" x14ac:dyDescent="0.2">
      <c r="A28" s="163"/>
      <c r="B28" s="430" t="s">
        <v>62</v>
      </c>
      <c r="C28" s="172">
        <v>-728</v>
      </c>
      <c r="D28" s="256">
        <v>-0.29545454545454547</v>
      </c>
      <c r="E28" s="130"/>
      <c r="F28" s="392">
        <v>1736</v>
      </c>
      <c r="G28" s="479">
        <v>2056</v>
      </c>
      <c r="H28" s="479">
        <v>1883</v>
      </c>
      <c r="I28" s="479">
        <v>2867</v>
      </c>
      <c r="J28" s="656">
        <v>2464</v>
      </c>
      <c r="K28" s="479">
        <v>2755</v>
      </c>
      <c r="L28" s="479">
        <v>2507</v>
      </c>
      <c r="M28" s="480">
        <v>3741</v>
      </c>
      <c r="N28" s="479">
        <v>3280</v>
      </c>
      <c r="O28" s="479">
        <v>3189</v>
      </c>
      <c r="P28" s="479">
        <v>3565</v>
      </c>
      <c r="Q28" s="480">
        <v>4132</v>
      </c>
      <c r="R28" s="479">
        <v>2908</v>
      </c>
      <c r="S28" s="479">
        <v>3511</v>
      </c>
      <c r="T28" s="479">
        <v>2864</v>
      </c>
      <c r="U28" s="480">
        <v>3917</v>
      </c>
      <c r="V28" s="479">
        <v>2645</v>
      </c>
      <c r="W28" s="479">
        <v>1918</v>
      </c>
      <c r="X28" s="479">
        <v>1514</v>
      </c>
      <c r="Y28" s="480">
        <v>1908</v>
      </c>
      <c r="Z28" s="479">
        <v>1968</v>
      </c>
      <c r="AA28" s="479">
        <v>2549</v>
      </c>
      <c r="AB28" s="479">
        <v>1249</v>
      </c>
      <c r="AC28" s="480">
        <v>202</v>
      </c>
      <c r="AD28" s="479">
        <v>232</v>
      </c>
      <c r="AE28" s="479">
        <v>290</v>
      </c>
      <c r="AF28" s="479">
        <v>66</v>
      </c>
      <c r="AG28" s="480">
        <v>160</v>
      </c>
      <c r="AH28" s="479">
        <v>261</v>
      </c>
      <c r="AI28" s="479">
        <v>272</v>
      </c>
      <c r="AJ28" s="479">
        <v>357</v>
      </c>
      <c r="AK28" s="480">
        <v>482</v>
      </c>
      <c r="AL28" s="527">
        <v>722</v>
      </c>
      <c r="AM28" s="527">
        <v>738</v>
      </c>
      <c r="AN28" s="527">
        <v>353</v>
      </c>
      <c r="AO28" s="527">
        <v>594</v>
      </c>
      <c r="AP28" s="441">
        <v>617</v>
      </c>
      <c r="AQ28" s="480">
        <v>520</v>
      </c>
      <c r="AR28" s="480">
        <v>889</v>
      </c>
      <c r="AS28" s="480">
        <v>691</v>
      </c>
      <c r="AT28" s="255"/>
      <c r="AU28" s="526">
        <v>8542</v>
      </c>
      <c r="AV28" s="498">
        <v>11467</v>
      </c>
      <c r="AW28" s="225">
        <v>-2925</v>
      </c>
      <c r="AX28" s="256">
        <v>-0.25507979419202931</v>
      </c>
      <c r="AY28" s="438"/>
      <c r="AZ28" s="655">
        <v>8542</v>
      </c>
      <c r="BA28" s="655">
        <v>11467</v>
      </c>
      <c r="BB28" s="655">
        <v>14166</v>
      </c>
      <c r="BC28" s="655">
        <v>13200</v>
      </c>
      <c r="BD28" s="655">
        <v>7985</v>
      </c>
      <c r="BE28" s="655">
        <v>5968</v>
      </c>
      <c r="BF28" s="655">
        <v>748</v>
      </c>
      <c r="BG28" s="655">
        <v>1372</v>
      </c>
      <c r="BH28" s="655">
        <v>2407</v>
      </c>
      <c r="BI28" s="655">
        <v>2717</v>
      </c>
      <c r="BJ28" s="254">
        <v>1789</v>
      </c>
      <c r="BK28" s="254">
        <v>611</v>
      </c>
      <c r="BL28" s="254">
        <v>35</v>
      </c>
      <c r="BM28" s="428"/>
      <c r="BO28" s="381"/>
      <c r="BP28" s="381"/>
      <c r="BQ28" s="381"/>
      <c r="BR28" s="381"/>
    </row>
    <row r="29" spans="1:70" ht="12.75" customHeight="1" x14ac:dyDescent="0.2">
      <c r="A29" s="163"/>
      <c r="B29" s="430" t="s">
        <v>68</v>
      </c>
      <c r="C29" s="172">
        <v>-2168</v>
      </c>
      <c r="D29" s="256">
        <v>-0.17548971992876802</v>
      </c>
      <c r="E29" s="130"/>
      <c r="F29" s="392">
        <v>10186</v>
      </c>
      <c r="G29" s="479">
        <v>14532</v>
      </c>
      <c r="H29" s="479">
        <v>15213</v>
      </c>
      <c r="I29" s="479">
        <v>13279</v>
      </c>
      <c r="J29" s="656">
        <v>12354</v>
      </c>
      <c r="K29" s="479">
        <v>17558</v>
      </c>
      <c r="L29" s="479">
        <v>12789</v>
      </c>
      <c r="M29" s="480">
        <v>14677</v>
      </c>
      <c r="N29" s="479">
        <v>13621</v>
      </c>
      <c r="O29" s="479">
        <v>12387</v>
      </c>
      <c r="P29" s="479">
        <v>12092</v>
      </c>
      <c r="Q29" s="480">
        <v>12352</v>
      </c>
      <c r="R29" s="479">
        <v>11771</v>
      </c>
      <c r="S29" s="479">
        <v>14915</v>
      </c>
      <c r="T29" s="479">
        <v>13669</v>
      </c>
      <c r="U29" s="480">
        <v>15129</v>
      </c>
      <c r="V29" s="479">
        <v>11583</v>
      </c>
      <c r="W29" s="479">
        <v>8697</v>
      </c>
      <c r="X29" s="479">
        <v>10314</v>
      </c>
      <c r="Y29" s="480">
        <v>9346</v>
      </c>
      <c r="Z29" s="479">
        <v>8959</v>
      </c>
      <c r="AA29" s="479">
        <v>9264</v>
      </c>
      <c r="AB29" s="479">
        <v>8110</v>
      </c>
      <c r="AC29" s="480">
        <v>8987</v>
      </c>
      <c r="AD29" s="479">
        <v>4283</v>
      </c>
      <c r="AE29" s="479">
        <v>5794</v>
      </c>
      <c r="AF29" s="479">
        <v>5244</v>
      </c>
      <c r="AG29" s="480">
        <v>5901</v>
      </c>
      <c r="AH29" s="479">
        <v>5237</v>
      </c>
      <c r="AI29" s="479">
        <v>8873</v>
      </c>
      <c r="AJ29" s="479">
        <v>12243</v>
      </c>
      <c r="AK29" s="480">
        <v>12065</v>
      </c>
      <c r="AL29" s="527">
        <v>10920</v>
      </c>
      <c r="AM29" s="527">
        <v>8753</v>
      </c>
      <c r="AN29" s="527">
        <v>9885</v>
      </c>
      <c r="AO29" s="527">
        <v>10397</v>
      </c>
      <c r="AP29" s="441">
        <v>10292</v>
      </c>
      <c r="AQ29" s="480">
        <v>7376</v>
      </c>
      <c r="AR29" s="480">
        <v>8470</v>
      </c>
      <c r="AS29" s="480">
        <v>8715</v>
      </c>
      <c r="AT29" s="255"/>
      <c r="AU29" s="526">
        <v>53210</v>
      </c>
      <c r="AV29" s="498">
        <v>57378</v>
      </c>
      <c r="AW29" s="225">
        <v>-4168</v>
      </c>
      <c r="AX29" s="256">
        <v>-7.2641081947784861E-2</v>
      </c>
      <c r="AY29" s="438"/>
      <c r="AZ29" s="655">
        <v>53210</v>
      </c>
      <c r="BA29" s="655">
        <v>57378</v>
      </c>
      <c r="BB29" s="655">
        <v>50452</v>
      </c>
      <c r="BC29" s="655">
        <v>55484</v>
      </c>
      <c r="BD29" s="655">
        <v>39940</v>
      </c>
      <c r="BE29" s="655">
        <v>35320</v>
      </c>
      <c r="BF29" s="655">
        <v>21222</v>
      </c>
      <c r="BG29" s="655">
        <v>38418</v>
      </c>
      <c r="BH29" s="655">
        <v>39955</v>
      </c>
      <c r="BI29" s="655">
        <v>34853</v>
      </c>
      <c r="BJ29" s="254">
        <v>19998</v>
      </c>
      <c r="BK29" s="254">
        <v>13448</v>
      </c>
      <c r="BL29" s="254">
        <v>7632</v>
      </c>
      <c r="BM29" s="428"/>
      <c r="BO29" s="381"/>
      <c r="BP29" s="381"/>
      <c r="BQ29" s="381"/>
      <c r="BR29" s="381"/>
    </row>
    <row r="30" spans="1:70" ht="12.75" customHeight="1" x14ac:dyDescent="0.2">
      <c r="A30" s="163"/>
      <c r="B30" s="430" t="s">
        <v>69</v>
      </c>
      <c r="C30" s="172">
        <v>-500</v>
      </c>
      <c r="D30" s="256">
        <v>-0.13161358252171623</v>
      </c>
      <c r="E30" s="130"/>
      <c r="F30" s="392">
        <v>3299</v>
      </c>
      <c r="G30" s="479">
        <v>3662</v>
      </c>
      <c r="H30" s="479">
        <v>3579</v>
      </c>
      <c r="I30" s="479">
        <v>3375</v>
      </c>
      <c r="J30" s="656">
        <v>3799</v>
      </c>
      <c r="K30" s="479">
        <v>3657</v>
      </c>
      <c r="L30" s="479">
        <v>3995</v>
      </c>
      <c r="M30" s="480">
        <v>3966</v>
      </c>
      <c r="N30" s="479">
        <v>4101</v>
      </c>
      <c r="O30" s="479">
        <v>3747</v>
      </c>
      <c r="P30" s="479">
        <v>3319</v>
      </c>
      <c r="Q30" s="480">
        <v>3691</v>
      </c>
      <c r="R30" s="479">
        <v>5103</v>
      </c>
      <c r="S30" s="479">
        <v>5008</v>
      </c>
      <c r="T30" s="479">
        <v>5183</v>
      </c>
      <c r="U30" s="480">
        <v>5780</v>
      </c>
      <c r="V30" s="479">
        <v>3472</v>
      </c>
      <c r="W30" s="479">
        <v>2933</v>
      </c>
      <c r="X30" s="479">
        <v>2057</v>
      </c>
      <c r="Y30" s="480">
        <v>1802</v>
      </c>
      <c r="Z30" s="479">
        <v>1773</v>
      </c>
      <c r="AA30" s="479">
        <v>1829</v>
      </c>
      <c r="AB30" s="479">
        <v>2788</v>
      </c>
      <c r="AC30" s="480">
        <v>2348</v>
      </c>
      <c r="AD30" s="479">
        <v>846</v>
      </c>
      <c r="AE30" s="479">
        <v>903</v>
      </c>
      <c r="AF30" s="479">
        <v>926</v>
      </c>
      <c r="AG30" s="480">
        <v>958</v>
      </c>
      <c r="AH30" s="479">
        <v>1009</v>
      </c>
      <c r="AI30" s="479">
        <v>1586</v>
      </c>
      <c r="AJ30" s="479">
        <v>926</v>
      </c>
      <c r="AK30" s="480">
        <v>912</v>
      </c>
      <c r="AL30" s="527">
        <v>998</v>
      </c>
      <c r="AM30" s="527">
        <v>984</v>
      </c>
      <c r="AN30" s="527">
        <v>985</v>
      </c>
      <c r="AO30" s="527">
        <v>911</v>
      </c>
      <c r="AP30" s="441">
        <v>895</v>
      </c>
      <c r="AQ30" s="480">
        <v>785</v>
      </c>
      <c r="AR30" s="480">
        <v>1291</v>
      </c>
      <c r="AS30" s="480">
        <v>950</v>
      </c>
      <c r="AT30" s="255"/>
      <c r="AU30" s="526">
        <v>13915</v>
      </c>
      <c r="AV30" s="498">
        <v>15417</v>
      </c>
      <c r="AW30" s="225">
        <v>-1502</v>
      </c>
      <c r="AX30" s="256">
        <v>-9.7424920542258542E-2</v>
      </c>
      <c r="AY30" s="438"/>
      <c r="AZ30" s="655">
        <v>13915</v>
      </c>
      <c r="BA30" s="655">
        <v>15417</v>
      </c>
      <c r="BB30" s="655">
        <v>14858</v>
      </c>
      <c r="BC30" s="655">
        <v>21074</v>
      </c>
      <c r="BD30" s="655">
        <v>10264</v>
      </c>
      <c r="BE30" s="655">
        <v>8738</v>
      </c>
      <c r="BF30" s="655">
        <v>3633</v>
      </c>
      <c r="BG30" s="655">
        <v>4433</v>
      </c>
      <c r="BH30" s="655">
        <v>3878</v>
      </c>
      <c r="BI30" s="655">
        <v>3921</v>
      </c>
      <c r="BJ30" s="254">
        <v>1910</v>
      </c>
      <c r="BK30" s="254">
        <v>1204</v>
      </c>
      <c r="BL30" s="254">
        <v>1291</v>
      </c>
      <c r="BM30" s="428"/>
      <c r="BO30" s="381"/>
      <c r="BP30" s="381"/>
      <c r="BQ30" s="381"/>
      <c r="BR30" s="381"/>
    </row>
    <row r="31" spans="1:70" x14ac:dyDescent="0.2">
      <c r="A31" s="161"/>
      <c r="B31" s="430" t="s">
        <v>70</v>
      </c>
      <c r="C31" s="172">
        <v>1513</v>
      </c>
      <c r="D31" s="256">
        <v>0.93279901356350181</v>
      </c>
      <c r="E31" s="130"/>
      <c r="F31" s="392">
        <v>3135</v>
      </c>
      <c r="G31" s="479">
        <v>1414</v>
      </c>
      <c r="H31" s="479">
        <v>1587</v>
      </c>
      <c r="I31" s="479">
        <v>1733</v>
      </c>
      <c r="J31" s="656">
        <v>1622</v>
      </c>
      <c r="K31" s="479">
        <v>4120</v>
      </c>
      <c r="L31" s="479">
        <v>1356</v>
      </c>
      <c r="M31" s="480">
        <v>2369</v>
      </c>
      <c r="N31" s="479">
        <v>2092</v>
      </c>
      <c r="O31" s="479">
        <v>1080</v>
      </c>
      <c r="P31" s="479">
        <v>4412</v>
      </c>
      <c r="Q31" s="480">
        <v>2098</v>
      </c>
      <c r="R31" s="479">
        <v>956</v>
      </c>
      <c r="S31" s="479">
        <v>2806</v>
      </c>
      <c r="T31" s="479">
        <v>2025</v>
      </c>
      <c r="U31" s="480">
        <v>2158</v>
      </c>
      <c r="V31" s="479">
        <v>2098</v>
      </c>
      <c r="W31" s="479">
        <v>3205</v>
      </c>
      <c r="X31" s="479">
        <v>2536</v>
      </c>
      <c r="Y31" s="480">
        <v>3150</v>
      </c>
      <c r="Z31" s="479">
        <v>2605</v>
      </c>
      <c r="AA31" s="479">
        <v>2930</v>
      </c>
      <c r="AB31" s="479">
        <v>2786</v>
      </c>
      <c r="AC31" s="480">
        <v>2489</v>
      </c>
      <c r="AD31" s="479">
        <v>3105</v>
      </c>
      <c r="AE31" s="479">
        <v>2464</v>
      </c>
      <c r="AF31" s="479">
        <v>1787</v>
      </c>
      <c r="AG31" s="480">
        <v>2944</v>
      </c>
      <c r="AH31" s="479">
        <v>3212</v>
      </c>
      <c r="AI31" s="479">
        <v>4251</v>
      </c>
      <c r="AJ31" s="479">
        <v>3682</v>
      </c>
      <c r="AK31" s="480">
        <v>4123</v>
      </c>
      <c r="AL31" s="527">
        <v>6398</v>
      </c>
      <c r="AM31" s="527">
        <v>3936</v>
      </c>
      <c r="AN31" s="527">
        <v>5582</v>
      </c>
      <c r="AO31" s="527">
        <v>4292</v>
      </c>
      <c r="AP31" s="441">
        <v>3663</v>
      </c>
      <c r="AQ31" s="480">
        <v>2463</v>
      </c>
      <c r="AR31" s="480">
        <v>3310</v>
      </c>
      <c r="AS31" s="480">
        <v>1287</v>
      </c>
      <c r="AT31" s="255"/>
      <c r="AU31" s="526">
        <v>7869</v>
      </c>
      <c r="AV31" s="498">
        <v>9467</v>
      </c>
      <c r="AW31" s="225">
        <v>-1598</v>
      </c>
      <c r="AX31" s="256">
        <v>-0.16879687334952995</v>
      </c>
      <c r="AY31" s="438"/>
      <c r="AZ31" s="655">
        <v>7869</v>
      </c>
      <c r="BA31" s="655">
        <v>9467</v>
      </c>
      <c r="BB31" s="655">
        <v>9682</v>
      </c>
      <c r="BC31" s="655">
        <v>7945</v>
      </c>
      <c r="BD31" s="655">
        <v>10989</v>
      </c>
      <c r="BE31" s="655">
        <v>10810</v>
      </c>
      <c r="BF31" s="655">
        <v>10300</v>
      </c>
      <c r="BG31" s="655">
        <v>15268</v>
      </c>
      <c r="BH31" s="655">
        <v>20208</v>
      </c>
      <c r="BI31" s="655">
        <v>10723</v>
      </c>
      <c r="BJ31" s="254">
        <v>1239</v>
      </c>
      <c r="BK31" s="254">
        <v>682</v>
      </c>
      <c r="BL31" s="254">
        <v>836</v>
      </c>
      <c r="BM31" s="428"/>
      <c r="BO31" s="381"/>
      <c r="BP31" s="381"/>
      <c r="BQ31" s="381"/>
      <c r="BR31" s="381"/>
    </row>
    <row r="32" spans="1:70" ht="12.75" customHeight="1" x14ac:dyDescent="0.2">
      <c r="A32" s="163"/>
      <c r="B32" s="161" t="s">
        <v>121</v>
      </c>
      <c r="C32" s="172">
        <v>-12669</v>
      </c>
      <c r="D32" s="256">
        <v>-0.60337191027289616</v>
      </c>
      <c r="E32" s="130"/>
      <c r="F32" s="603">
        <v>8328</v>
      </c>
      <c r="G32" s="669">
        <v>2977</v>
      </c>
      <c r="H32" s="669">
        <v>0</v>
      </c>
      <c r="I32" s="669">
        <v>0</v>
      </c>
      <c r="J32" s="670">
        <v>20997</v>
      </c>
      <c r="K32" s="669">
        <v>0</v>
      </c>
      <c r="L32" s="669">
        <v>0</v>
      </c>
      <c r="M32" s="671">
        <v>0</v>
      </c>
      <c r="N32" s="669">
        <v>0</v>
      </c>
      <c r="O32" s="669">
        <v>0</v>
      </c>
      <c r="P32" s="669">
        <v>5486</v>
      </c>
      <c r="Q32" s="671">
        <v>0</v>
      </c>
      <c r="R32" s="669">
        <v>5561</v>
      </c>
      <c r="S32" s="669">
        <v>5276</v>
      </c>
      <c r="T32" s="669">
        <v>4395</v>
      </c>
      <c r="U32" s="671">
        <v>0</v>
      </c>
      <c r="V32" s="669">
        <v>27786</v>
      </c>
      <c r="W32" s="669">
        <v>1292</v>
      </c>
      <c r="X32" s="669">
        <v>0</v>
      </c>
      <c r="Y32" s="671">
        <v>0</v>
      </c>
      <c r="Z32" s="669">
        <v>0</v>
      </c>
      <c r="AA32" s="669">
        <v>0</v>
      </c>
      <c r="AB32" s="669">
        <v>0</v>
      </c>
      <c r="AC32" s="671">
        <v>0</v>
      </c>
      <c r="AD32" s="669">
        <v>0</v>
      </c>
      <c r="AE32" s="669">
        <v>0</v>
      </c>
      <c r="AF32" s="669">
        <v>0</v>
      </c>
      <c r="AG32" s="671">
        <v>0</v>
      </c>
      <c r="AH32" s="479">
        <v>22</v>
      </c>
      <c r="AI32" s="479">
        <v>5949</v>
      </c>
      <c r="AJ32" s="669">
        <v>0</v>
      </c>
      <c r="AK32" s="671">
        <v>0</v>
      </c>
      <c r="AL32" s="672">
        <v>1000</v>
      </c>
      <c r="AM32" s="669">
        <v>0</v>
      </c>
      <c r="AN32" s="669">
        <v>0</v>
      </c>
      <c r="AO32" s="669">
        <v>0</v>
      </c>
      <c r="AP32" s="670">
        <v>0</v>
      </c>
      <c r="AQ32" s="671">
        <v>0</v>
      </c>
      <c r="AR32" s="480"/>
      <c r="AS32" s="480"/>
      <c r="AT32" s="255"/>
      <c r="AU32" s="526">
        <v>11305</v>
      </c>
      <c r="AV32" s="498">
        <v>20997</v>
      </c>
      <c r="AW32" s="225">
        <v>-9692</v>
      </c>
      <c r="AX32" s="256">
        <v>-0.46158975091679766</v>
      </c>
      <c r="AY32" s="438"/>
      <c r="AZ32" s="655">
        <v>11305</v>
      </c>
      <c r="BA32" s="655">
        <v>20997</v>
      </c>
      <c r="BB32" s="655">
        <v>5486</v>
      </c>
      <c r="BC32" s="673">
        <v>15232</v>
      </c>
      <c r="BD32" s="673">
        <v>29078</v>
      </c>
      <c r="BE32" s="673">
        <v>0</v>
      </c>
      <c r="BF32" s="673">
        <v>0</v>
      </c>
      <c r="BG32" s="674">
        <v>5971</v>
      </c>
      <c r="BH32" s="254">
        <v>1000</v>
      </c>
      <c r="BI32" s="254">
        <v>0</v>
      </c>
      <c r="BJ32" s="254">
        <v>0</v>
      </c>
      <c r="BK32" s="254">
        <v>0</v>
      </c>
      <c r="BL32" s="254">
        <v>0</v>
      </c>
      <c r="BM32" s="428"/>
      <c r="BO32" s="381"/>
      <c r="BP32" s="381"/>
      <c r="BQ32" s="381"/>
      <c r="BR32" s="381"/>
    </row>
    <row r="33" spans="1:70" ht="12.75" customHeight="1" x14ac:dyDescent="0.2">
      <c r="A33" s="161"/>
      <c r="B33" s="161" t="s">
        <v>126</v>
      </c>
      <c r="C33" s="172">
        <v>0</v>
      </c>
      <c r="D33" s="256">
        <v>0</v>
      </c>
      <c r="E33" s="130"/>
      <c r="F33" s="669">
        <v>0</v>
      </c>
      <c r="G33" s="669">
        <v>0</v>
      </c>
      <c r="H33" s="669">
        <v>0</v>
      </c>
      <c r="I33" s="671"/>
      <c r="J33" s="669">
        <v>0</v>
      </c>
      <c r="K33" s="669">
        <v>0</v>
      </c>
      <c r="L33" s="669">
        <v>0</v>
      </c>
      <c r="M33" s="671">
        <v>0</v>
      </c>
      <c r="N33" s="669">
        <v>0</v>
      </c>
      <c r="O33" s="669"/>
      <c r="P33" s="669"/>
      <c r="Q33" s="671"/>
      <c r="R33" s="669"/>
      <c r="S33" s="669"/>
      <c r="T33" s="669"/>
      <c r="U33" s="671"/>
      <c r="V33" s="669"/>
      <c r="W33" s="669"/>
      <c r="X33" s="669"/>
      <c r="Y33" s="671"/>
      <c r="Z33" s="669"/>
      <c r="AA33" s="669"/>
      <c r="AB33" s="669"/>
      <c r="AC33" s="671"/>
      <c r="AD33" s="669"/>
      <c r="AE33" s="669"/>
      <c r="AF33" s="669"/>
      <c r="AG33" s="671"/>
      <c r="AH33" s="669"/>
      <c r="AI33" s="669"/>
      <c r="AJ33" s="669"/>
      <c r="AK33" s="671"/>
      <c r="AL33" s="670"/>
      <c r="AM33" s="669"/>
      <c r="AN33" s="669"/>
      <c r="AO33" s="669"/>
      <c r="AP33" s="670"/>
      <c r="AQ33" s="671"/>
      <c r="AR33" s="671"/>
      <c r="AS33" s="671"/>
      <c r="AT33" s="255"/>
      <c r="AU33" s="526"/>
      <c r="AV33" s="498"/>
      <c r="AW33" s="669">
        <v>0</v>
      </c>
      <c r="AX33" s="669">
        <v>0</v>
      </c>
      <c r="AY33" s="433"/>
      <c r="AZ33" s="1419">
        <v>0</v>
      </c>
      <c r="BA33" s="1419">
        <v>0</v>
      </c>
      <c r="BB33" s="669">
        <v>0</v>
      </c>
      <c r="BC33" s="655">
        <v>388</v>
      </c>
      <c r="BD33" s="655">
        <v>10466</v>
      </c>
      <c r="BE33" s="655">
        <v>12740</v>
      </c>
      <c r="BF33" s="674">
        <v>5000</v>
      </c>
      <c r="BG33" s="673">
        <v>0</v>
      </c>
      <c r="BH33" s="673">
        <v>0</v>
      </c>
      <c r="BI33" s="673">
        <v>0</v>
      </c>
      <c r="BJ33" s="673">
        <v>0</v>
      </c>
      <c r="BK33" s="673"/>
      <c r="BL33" s="673"/>
      <c r="BM33" s="428"/>
      <c r="BO33" s="381"/>
      <c r="BP33" s="381"/>
      <c r="BQ33" s="381"/>
      <c r="BR33" s="381"/>
    </row>
    <row r="34" spans="1:70" x14ac:dyDescent="0.2">
      <c r="A34" s="161"/>
      <c r="B34" s="161" t="s">
        <v>329</v>
      </c>
      <c r="C34" s="172">
        <v>-10000</v>
      </c>
      <c r="D34" s="256">
        <v>-1</v>
      </c>
      <c r="E34" s="130"/>
      <c r="F34" s="603">
        <v>0</v>
      </c>
      <c r="G34" s="669">
        <v>321037</v>
      </c>
      <c r="H34" s="669">
        <v>0</v>
      </c>
      <c r="I34" s="669">
        <v>0</v>
      </c>
      <c r="J34" s="670">
        <v>10000</v>
      </c>
      <c r="K34" s="669">
        <v>4535</v>
      </c>
      <c r="L34" s="669">
        <v>0</v>
      </c>
      <c r="M34" s="671">
        <v>0</v>
      </c>
      <c r="N34" s="669">
        <v>0</v>
      </c>
      <c r="O34" s="669">
        <v>0</v>
      </c>
      <c r="P34" s="669">
        <v>0</v>
      </c>
      <c r="Q34" s="671">
        <v>0</v>
      </c>
      <c r="R34" s="669">
        <v>0</v>
      </c>
      <c r="S34" s="669"/>
      <c r="T34" s="669"/>
      <c r="U34" s="671"/>
      <c r="V34" s="669"/>
      <c r="W34" s="669">
        <v>0</v>
      </c>
      <c r="X34" s="669">
        <v>0</v>
      </c>
      <c r="Y34" s="671">
        <v>0</v>
      </c>
      <c r="Z34" s="669">
        <v>0</v>
      </c>
      <c r="AA34" s="669">
        <v>0</v>
      </c>
      <c r="AB34" s="669">
        <v>0</v>
      </c>
      <c r="AC34" s="671">
        <v>0</v>
      </c>
      <c r="AD34" s="669">
        <v>0</v>
      </c>
      <c r="AE34" s="669">
        <v>0</v>
      </c>
      <c r="AF34" s="669">
        <v>0</v>
      </c>
      <c r="AG34" s="671">
        <v>0</v>
      </c>
      <c r="AH34" s="669">
        <v>0</v>
      </c>
      <c r="AI34" s="669">
        <v>31524</v>
      </c>
      <c r="AJ34" s="669">
        <v>0</v>
      </c>
      <c r="AK34" s="671">
        <v>0</v>
      </c>
      <c r="AL34" s="670">
        <v>0</v>
      </c>
      <c r="AM34" s="669">
        <v>0</v>
      </c>
      <c r="AN34" s="669">
        <v>0</v>
      </c>
      <c r="AO34" s="669">
        <v>0</v>
      </c>
      <c r="AP34" s="670">
        <v>0</v>
      </c>
      <c r="AQ34" s="671">
        <v>0</v>
      </c>
      <c r="AR34" s="671"/>
      <c r="AS34" s="671"/>
      <c r="AT34" s="255"/>
      <c r="AU34" s="676">
        <v>321037</v>
      </c>
      <c r="AV34" s="677">
        <v>14535</v>
      </c>
      <c r="AW34" s="225">
        <v>306502</v>
      </c>
      <c r="AX34" s="256" t="s">
        <v>41</v>
      </c>
      <c r="AY34" s="454"/>
      <c r="AZ34" s="655">
        <v>321037</v>
      </c>
      <c r="BA34" s="678">
        <v>14535</v>
      </c>
      <c r="BB34" s="678">
        <v>0</v>
      </c>
      <c r="BC34" s="673">
        <v>0</v>
      </c>
      <c r="BD34" s="673">
        <v>0</v>
      </c>
      <c r="BE34" s="673">
        <v>0</v>
      </c>
      <c r="BF34" s="673"/>
      <c r="BG34" s="674">
        <v>31524</v>
      </c>
      <c r="BH34" s="673">
        <v>0</v>
      </c>
      <c r="BI34" s="673">
        <v>0</v>
      </c>
      <c r="BJ34" s="673">
        <v>0</v>
      </c>
      <c r="BK34" s="673">
        <v>0</v>
      </c>
      <c r="BL34" s="673">
        <v>0</v>
      </c>
      <c r="BM34" s="428"/>
      <c r="BO34" s="381"/>
      <c r="BP34" s="381"/>
      <c r="BQ34" s="381"/>
      <c r="BR34" s="381"/>
    </row>
    <row r="35" spans="1:70" ht="12.75" customHeight="1" x14ac:dyDescent="0.2">
      <c r="A35" s="163"/>
      <c r="B35" s="161"/>
      <c r="C35" s="434">
        <v>-33304</v>
      </c>
      <c r="D35" s="627">
        <v>-0.18551590064672099</v>
      </c>
      <c r="E35" s="130"/>
      <c r="F35" s="410">
        <v>146217</v>
      </c>
      <c r="G35" s="519">
        <v>462159</v>
      </c>
      <c r="H35" s="519">
        <v>124171</v>
      </c>
      <c r="I35" s="519">
        <v>131746</v>
      </c>
      <c r="J35" s="663">
        <v>179521</v>
      </c>
      <c r="K35" s="519">
        <v>128007</v>
      </c>
      <c r="L35" s="519">
        <v>141959</v>
      </c>
      <c r="M35" s="490">
        <v>149776</v>
      </c>
      <c r="N35" s="519">
        <v>149797</v>
      </c>
      <c r="O35" s="519">
        <v>141170</v>
      </c>
      <c r="P35" s="519">
        <v>124884</v>
      </c>
      <c r="Q35" s="490">
        <v>117011</v>
      </c>
      <c r="R35" s="519">
        <v>141520</v>
      </c>
      <c r="S35" s="519">
        <v>145199</v>
      </c>
      <c r="T35" s="519">
        <v>126083</v>
      </c>
      <c r="U35" s="490">
        <v>121025</v>
      </c>
      <c r="V35" s="519">
        <v>139001</v>
      </c>
      <c r="W35" s="519">
        <v>83160</v>
      </c>
      <c r="X35" s="519">
        <v>72012</v>
      </c>
      <c r="Y35" s="490">
        <v>80971</v>
      </c>
      <c r="Z35" s="519">
        <v>108607</v>
      </c>
      <c r="AA35" s="519">
        <v>118296</v>
      </c>
      <c r="AB35" s="519">
        <v>77614</v>
      </c>
      <c r="AC35" s="490">
        <v>86565</v>
      </c>
      <c r="AD35" s="519">
        <v>71336</v>
      </c>
      <c r="AE35" s="519">
        <v>88110</v>
      </c>
      <c r="AF35" s="519">
        <v>64018</v>
      </c>
      <c r="AG35" s="490">
        <v>69132</v>
      </c>
      <c r="AH35" s="519">
        <v>54540</v>
      </c>
      <c r="AI35" s="519">
        <v>95770</v>
      </c>
      <c r="AJ35" s="519">
        <v>63150</v>
      </c>
      <c r="AK35" s="490">
        <v>85020</v>
      </c>
      <c r="AL35" s="519">
        <v>75141</v>
      </c>
      <c r="AM35" s="660">
        <v>87449</v>
      </c>
      <c r="AN35" s="490">
        <v>74128</v>
      </c>
      <c r="AO35" s="660">
        <v>106349</v>
      </c>
      <c r="AP35" s="679">
        <v>100905</v>
      </c>
      <c r="AQ35" s="661">
        <v>75317</v>
      </c>
      <c r="AR35" s="661">
        <v>70703</v>
      </c>
      <c r="AS35" s="660">
        <v>91522</v>
      </c>
      <c r="AT35" s="255"/>
      <c r="AU35" s="519">
        <v>864293</v>
      </c>
      <c r="AV35" s="539">
        <v>599263</v>
      </c>
      <c r="AW35" s="664">
        <v>265030</v>
      </c>
      <c r="AX35" s="435">
        <v>0.44225990925520181</v>
      </c>
      <c r="AY35" s="454"/>
      <c r="AZ35" s="495">
        <v>864293</v>
      </c>
      <c r="BA35" s="680">
        <v>599263</v>
      </c>
      <c r="BB35" s="680">
        <v>532862</v>
      </c>
      <c r="BC35" s="680">
        <v>533827</v>
      </c>
      <c r="BD35" s="680">
        <v>375144</v>
      </c>
      <c r="BE35" s="680">
        <v>391082</v>
      </c>
      <c r="BF35" s="680">
        <v>292596</v>
      </c>
      <c r="BG35" s="681">
        <v>298480</v>
      </c>
      <c r="BH35" s="665">
        <v>343067</v>
      </c>
      <c r="BI35" s="665">
        <v>338447</v>
      </c>
      <c r="BJ35" s="496">
        <v>231683</v>
      </c>
      <c r="BK35" s="496">
        <v>173735</v>
      </c>
      <c r="BL35" s="496">
        <v>154490</v>
      </c>
      <c r="BM35" s="428"/>
      <c r="BO35" s="381"/>
      <c r="BP35" s="381"/>
      <c r="BQ35" s="381"/>
      <c r="BR35" s="381"/>
    </row>
    <row r="36" spans="1:70" s="413" customFormat="1" ht="24.95" customHeight="1" thickBot="1" x14ac:dyDescent="0.25">
      <c r="A36" s="1528" t="s">
        <v>124</v>
      </c>
      <c r="B36" s="1529"/>
      <c r="C36" s="172">
        <v>12504</v>
      </c>
      <c r="D36" s="256">
        <v>0.62079237414358057</v>
      </c>
      <c r="E36" s="130"/>
      <c r="F36" s="604">
        <v>-7638</v>
      </c>
      <c r="G36" s="683">
        <v>-340014</v>
      </c>
      <c r="H36" s="682">
        <v>2340</v>
      </c>
      <c r="I36" s="683">
        <v>13289</v>
      </c>
      <c r="J36" s="684">
        <v>-20142</v>
      </c>
      <c r="K36" s="683">
        <v>-24141</v>
      </c>
      <c r="L36" s="682">
        <v>28656</v>
      </c>
      <c r="M36" s="685">
        <v>29469</v>
      </c>
      <c r="N36" s="686">
        <v>36862</v>
      </c>
      <c r="O36" s="682">
        <v>30064</v>
      </c>
      <c r="P36" s="682">
        <v>1807</v>
      </c>
      <c r="Q36" s="687">
        <v>14195</v>
      </c>
      <c r="R36" s="688">
        <v>12477</v>
      </c>
      <c r="S36" s="682">
        <v>20426</v>
      </c>
      <c r="T36" s="683">
        <v>-5973</v>
      </c>
      <c r="U36" s="689">
        <v>-19724</v>
      </c>
      <c r="V36" s="690">
        <v>-25934</v>
      </c>
      <c r="W36" s="683">
        <v>10421</v>
      </c>
      <c r="X36" s="683">
        <v>-2560</v>
      </c>
      <c r="Y36" s="681">
        <v>16406</v>
      </c>
      <c r="Z36" s="686">
        <v>55164</v>
      </c>
      <c r="AA36" s="686">
        <v>59462</v>
      </c>
      <c r="AB36" s="686">
        <v>19349</v>
      </c>
      <c r="AC36" s="687">
        <v>12981</v>
      </c>
      <c r="AD36" s="686">
        <v>12160</v>
      </c>
      <c r="AE36" s="686">
        <v>27980</v>
      </c>
      <c r="AF36" s="686">
        <v>14457</v>
      </c>
      <c r="AG36" s="686">
        <v>16365</v>
      </c>
      <c r="AH36" s="691">
        <v>10432</v>
      </c>
      <c r="AI36" s="686">
        <v>-46520</v>
      </c>
      <c r="AJ36" s="686">
        <v>-4814</v>
      </c>
      <c r="AK36" s="686">
        <v>19773</v>
      </c>
      <c r="AL36" s="691">
        <v>2824</v>
      </c>
      <c r="AM36" s="682">
        <v>22134</v>
      </c>
      <c r="AN36" s="681">
        <v>14943</v>
      </c>
      <c r="AO36" s="682">
        <v>48674</v>
      </c>
      <c r="AP36" s="682">
        <v>29246</v>
      </c>
      <c r="AQ36" s="682">
        <v>26110</v>
      </c>
      <c r="AR36" s="682">
        <v>22330</v>
      </c>
      <c r="AS36" s="682">
        <v>33584</v>
      </c>
      <c r="AT36" s="255"/>
      <c r="AU36" s="683">
        <v>-332023</v>
      </c>
      <c r="AV36" s="683">
        <v>13842</v>
      </c>
      <c r="AW36" s="664">
        <v>-345865</v>
      </c>
      <c r="AX36" s="435" t="s">
        <v>41</v>
      </c>
      <c r="AY36" s="427"/>
      <c r="AZ36" s="692">
        <v>-332023</v>
      </c>
      <c r="BA36" s="692">
        <v>13842</v>
      </c>
      <c r="BB36" s="692">
        <v>82928</v>
      </c>
      <c r="BC36" s="692">
        <v>7206</v>
      </c>
      <c r="BD36" s="692">
        <v>-1667</v>
      </c>
      <c r="BE36" s="692">
        <v>147562</v>
      </c>
      <c r="BF36" s="692" t="e">
        <f>BF19-BF35</f>
        <v>#REF!</v>
      </c>
      <c r="BG36" s="665" t="e">
        <f>BG19-BG35</f>
        <v>#REF!</v>
      </c>
      <c r="BH36" s="665" t="e">
        <f>BH19-BH35</f>
        <v>#REF!</v>
      </c>
      <c r="BI36" s="665">
        <v>111270</v>
      </c>
      <c r="BJ36" s="260">
        <v>101983</v>
      </c>
      <c r="BK36" s="228">
        <v>65919</v>
      </c>
      <c r="BL36" s="693">
        <v>57268</v>
      </c>
      <c r="BM36" s="694"/>
      <c r="BN36" s="607"/>
      <c r="BO36" s="608"/>
      <c r="BP36" s="608"/>
      <c r="BQ36" s="609"/>
      <c r="BR36" s="609"/>
    </row>
    <row r="37" spans="1:70" s="413" customFormat="1" ht="13.5" thickTop="1" x14ac:dyDescent="0.2">
      <c r="A37" s="1442"/>
      <c r="B37" s="630" t="s">
        <v>234</v>
      </c>
      <c r="C37" s="434">
        <v>1944</v>
      </c>
      <c r="D37" s="435">
        <v>0.62267777065983343</v>
      </c>
      <c r="E37" s="130"/>
      <c r="F37" s="604">
        <v>5066</v>
      </c>
      <c r="G37" s="683">
        <v>3918</v>
      </c>
      <c r="H37" s="683">
        <v>4114</v>
      </c>
      <c r="I37" s="683">
        <v>3989</v>
      </c>
      <c r="J37" s="690">
        <v>3122</v>
      </c>
      <c r="K37" s="683">
        <v>2697</v>
      </c>
      <c r="L37" s="683">
        <v>3392</v>
      </c>
      <c r="M37" s="689">
        <v>2699</v>
      </c>
      <c r="N37" s="683">
        <v>2245</v>
      </c>
      <c r="O37" s="683">
        <v>2156</v>
      </c>
      <c r="P37" s="683">
        <v>1833</v>
      </c>
      <c r="Q37" s="689">
        <v>2303</v>
      </c>
      <c r="R37" s="451">
        <v>510</v>
      </c>
      <c r="S37" s="451">
        <v>848</v>
      </c>
      <c r="T37" s="451">
        <v>504</v>
      </c>
      <c r="U37" s="714">
        <v>1704</v>
      </c>
      <c r="V37" s="451">
        <v>3107</v>
      </c>
      <c r="W37" s="451">
        <v>2615</v>
      </c>
      <c r="X37" s="451">
        <v>3104</v>
      </c>
      <c r="Y37" s="706">
        <v>3041</v>
      </c>
      <c r="Z37" s="705"/>
      <c r="AA37" s="686"/>
      <c r="AB37" s="686"/>
      <c r="AC37" s="685"/>
      <c r="AD37" s="686"/>
      <c r="AE37" s="686"/>
      <c r="AF37" s="686"/>
      <c r="AG37" s="685"/>
      <c r="AH37" s="698"/>
      <c r="AI37" s="698"/>
      <c r="AJ37" s="698"/>
      <c r="AK37" s="699"/>
      <c r="AL37" s="698"/>
      <c r="AM37" s="686"/>
      <c r="AN37" s="685"/>
      <c r="AO37" s="686"/>
      <c r="AP37" s="686"/>
      <c r="AQ37" s="686"/>
      <c r="AR37" s="686"/>
      <c r="AS37" s="686"/>
      <c r="AT37" s="717"/>
      <c r="AU37" s="526">
        <v>17087</v>
      </c>
      <c r="AV37" s="686">
        <v>11910</v>
      </c>
      <c r="AW37" s="664">
        <v>5177</v>
      </c>
      <c r="AX37" s="435">
        <v>0.43467674223341729</v>
      </c>
      <c r="AY37" s="725"/>
      <c r="AZ37" s="655">
        <v>17087</v>
      </c>
      <c r="BA37" s="659">
        <v>11910</v>
      </c>
      <c r="BB37" s="659">
        <v>8537</v>
      </c>
      <c r="BC37" s="659">
        <v>3566</v>
      </c>
      <c r="BD37" s="659">
        <v>11867</v>
      </c>
      <c r="BE37" s="659">
        <v>10903</v>
      </c>
      <c r="BF37" s="659" t="e">
        <f>#REF!</f>
        <v>#REF!</v>
      </c>
      <c r="BG37" s="699" t="s">
        <v>122</v>
      </c>
      <c r="BH37" s="702"/>
      <c r="BI37" s="702"/>
      <c r="BJ37" s="703"/>
      <c r="BK37" s="703"/>
      <c r="BL37" s="228"/>
      <c r="BM37" s="704"/>
      <c r="BN37" s="607"/>
      <c r="BO37" s="608"/>
      <c r="BP37" s="608"/>
      <c r="BQ37" s="609"/>
      <c r="BR37" s="609"/>
    </row>
    <row r="38" spans="1:70" s="413" customFormat="1" ht="20.25" customHeight="1" thickBot="1" x14ac:dyDescent="0.25">
      <c r="A38" s="442" t="s">
        <v>71</v>
      </c>
      <c r="B38" s="162"/>
      <c r="C38" s="632">
        <v>10560</v>
      </c>
      <c r="D38" s="446">
        <v>0.45392022008253097</v>
      </c>
      <c r="E38" s="130"/>
      <c r="F38" s="615">
        <v>-12704</v>
      </c>
      <c r="G38" s="718">
        <v>-343932</v>
      </c>
      <c r="H38" s="718">
        <v>-1774</v>
      </c>
      <c r="I38" s="718">
        <v>9300</v>
      </c>
      <c r="J38" s="719">
        <v>-23264</v>
      </c>
      <c r="K38" s="718">
        <v>-26838</v>
      </c>
      <c r="L38" s="720">
        <v>25264</v>
      </c>
      <c r="M38" s="721">
        <v>26770</v>
      </c>
      <c r="N38" s="720">
        <v>34617</v>
      </c>
      <c r="O38" s="720">
        <v>27908</v>
      </c>
      <c r="P38" s="718">
        <v>-26</v>
      </c>
      <c r="Q38" s="722">
        <v>11892</v>
      </c>
      <c r="R38" s="718">
        <v>11967</v>
      </c>
      <c r="S38" s="718">
        <v>19578</v>
      </c>
      <c r="T38" s="718">
        <v>-6477</v>
      </c>
      <c r="U38" s="718">
        <v>-21428</v>
      </c>
      <c r="V38" s="719">
        <v>-29041</v>
      </c>
      <c r="W38" s="718">
        <v>7806</v>
      </c>
      <c r="X38" s="718">
        <v>-5664</v>
      </c>
      <c r="Y38" s="721">
        <v>13365</v>
      </c>
      <c r="Z38" s="720">
        <v>52615</v>
      </c>
      <c r="AA38" s="720">
        <v>56728</v>
      </c>
      <c r="AB38" s="720">
        <v>16445</v>
      </c>
      <c r="AC38" s="721">
        <v>10265</v>
      </c>
      <c r="AD38" s="720">
        <v>9460</v>
      </c>
      <c r="AE38" s="720">
        <v>25609</v>
      </c>
      <c r="AF38" s="720">
        <v>12266</v>
      </c>
      <c r="AG38" s="721">
        <v>14054</v>
      </c>
      <c r="AH38" s="723" t="s">
        <v>122</v>
      </c>
      <c r="AI38" s="723" t="s">
        <v>122</v>
      </c>
      <c r="AJ38" s="723" t="s">
        <v>122</v>
      </c>
      <c r="AK38" s="724" t="s">
        <v>122</v>
      </c>
      <c r="AL38" s="723" t="s">
        <v>122</v>
      </c>
      <c r="AM38" s="686"/>
      <c r="AN38" s="685"/>
      <c r="AO38" s="686"/>
      <c r="AP38" s="686"/>
      <c r="AQ38" s="686"/>
      <c r="AR38" s="686"/>
      <c r="AS38" s="686"/>
      <c r="AT38" s="717"/>
      <c r="AU38" s="718">
        <v>-349110</v>
      </c>
      <c r="AV38" s="718">
        <v>1932</v>
      </c>
      <c r="AW38" s="718">
        <v>-351042</v>
      </c>
      <c r="AX38" s="446" t="s">
        <v>41</v>
      </c>
      <c r="AY38" s="718">
        <v>0</v>
      </c>
      <c r="AZ38" s="726">
        <v>-349110</v>
      </c>
      <c r="BA38" s="726">
        <v>1932</v>
      </c>
      <c r="BB38" s="726">
        <v>74391</v>
      </c>
      <c r="BC38" s="726">
        <v>3640</v>
      </c>
      <c r="BD38" s="726">
        <v>-13534</v>
      </c>
      <c r="BE38" s="727">
        <v>136659</v>
      </c>
      <c r="BF38" s="727" t="e">
        <f>BF36-#REF!</f>
        <v>#REF!</v>
      </c>
      <c r="BG38" s="724" t="s">
        <v>122</v>
      </c>
      <c r="BH38" s="724" t="s">
        <v>122</v>
      </c>
      <c r="BI38" s="724" t="s">
        <v>122</v>
      </c>
      <c r="BJ38" s="728" t="s">
        <v>122</v>
      </c>
      <c r="BK38" s="728" t="s">
        <v>122</v>
      </c>
      <c r="BL38" s="228"/>
      <c r="BM38" s="704"/>
      <c r="BN38" s="607"/>
      <c r="BO38" s="608"/>
      <c r="BP38" s="608"/>
      <c r="BQ38" s="609"/>
      <c r="BR38" s="609"/>
    </row>
    <row r="39" spans="1:70" ht="12.75" customHeight="1" thickTop="1" x14ac:dyDescent="0.2">
      <c r="A39" s="447"/>
      <c r="B39" s="447"/>
      <c r="C39" s="225"/>
      <c r="D39" s="167"/>
      <c r="E39" s="119"/>
      <c r="F39" s="119"/>
      <c r="G39" s="167"/>
      <c r="H39" s="167"/>
      <c r="I39" s="167"/>
      <c r="J39" s="167"/>
      <c r="K39" s="167"/>
      <c r="L39" s="167"/>
      <c r="M39" s="167"/>
      <c r="N39" s="167"/>
      <c r="O39" s="167"/>
      <c r="P39" s="167"/>
      <c r="Q39" s="454"/>
      <c r="R39" s="167"/>
      <c r="S39" s="167"/>
      <c r="T39" s="167"/>
      <c r="U39" s="454"/>
      <c r="V39" s="167"/>
      <c r="W39" s="167"/>
      <c r="X39" s="167"/>
      <c r="Y39" s="454"/>
      <c r="Z39" s="167"/>
      <c r="AA39" s="167"/>
      <c r="AB39" s="167"/>
      <c r="AC39" s="454"/>
      <c r="AD39" s="167"/>
      <c r="AE39" s="167"/>
      <c r="AF39" s="167"/>
      <c r="AG39" s="454"/>
      <c r="AH39" s="167"/>
      <c r="AI39" s="167"/>
      <c r="AJ39" s="167"/>
      <c r="AK39" s="454"/>
      <c r="AL39" s="438"/>
      <c r="AM39" s="438"/>
      <c r="AN39" s="438"/>
      <c r="AO39" s="438"/>
      <c r="AP39" s="552"/>
      <c r="AQ39" s="552"/>
      <c r="AR39" s="552"/>
      <c r="AS39" s="552"/>
      <c r="AT39" s="454"/>
      <c r="AU39" s="454"/>
      <c r="AV39" s="454"/>
      <c r="AW39" s="225"/>
      <c r="AX39" s="167"/>
      <c r="AY39" s="454"/>
      <c r="AZ39" s="454"/>
      <c r="BA39" s="454"/>
      <c r="BB39" s="454"/>
      <c r="BC39" s="454"/>
      <c r="BD39" s="454"/>
      <c r="BE39" s="454"/>
      <c r="BF39" s="454"/>
      <c r="BG39" s="454"/>
      <c r="BH39" s="225"/>
      <c r="BI39" s="225"/>
      <c r="BJ39" s="225"/>
      <c r="BK39" s="225"/>
      <c r="BL39" s="225"/>
      <c r="BM39" s="428"/>
      <c r="BO39" s="381"/>
      <c r="BP39" s="381"/>
      <c r="BQ39" s="381"/>
      <c r="BR39" s="381"/>
    </row>
    <row r="40" spans="1:70" ht="12.75" customHeight="1" x14ac:dyDescent="0.2">
      <c r="A40" s="161" t="s">
        <v>217</v>
      </c>
      <c r="B40" s="447"/>
      <c r="C40" s="448">
        <v>2.5792846879854725</v>
      </c>
      <c r="D40" s="167"/>
      <c r="E40" s="119"/>
      <c r="F40" s="119">
        <v>0.54662683379155574</v>
      </c>
      <c r="G40" s="167">
        <v>0.59880469933276026</v>
      </c>
      <c r="H40" s="167">
        <v>0.47265455177810622</v>
      </c>
      <c r="I40" s="167">
        <v>0.4739062984796773</v>
      </c>
      <c r="J40" s="167">
        <v>0.52083398691170102</v>
      </c>
      <c r="K40" s="167">
        <v>0.50869389405580268</v>
      </c>
      <c r="L40" s="167">
        <v>0.47026345866424407</v>
      </c>
      <c r="M40" s="167">
        <v>0.46771737008005804</v>
      </c>
      <c r="N40" s="167">
        <v>0.44901129867833856</v>
      </c>
      <c r="O40" s="167">
        <v>0.46071457771237023</v>
      </c>
      <c r="P40" s="167">
        <v>0.4551309879944116</v>
      </c>
      <c r="Q40" s="167">
        <v>0.41198573235980063</v>
      </c>
      <c r="R40" s="167">
        <v>0.49570446177522937</v>
      </c>
      <c r="S40" s="167">
        <v>0.45931471698113208</v>
      </c>
      <c r="T40" s="167">
        <v>0.47807842810756807</v>
      </c>
      <c r="U40" s="167">
        <v>0.46517803378051548</v>
      </c>
      <c r="V40" s="167">
        <v>0.53407271794599664</v>
      </c>
      <c r="W40" s="167">
        <v>0.42468022354965218</v>
      </c>
      <c r="X40" s="167">
        <v>0.45946840983700971</v>
      </c>
      <c r="Y40" s="167">
        <v>0.48571017796810334</v>
      </c>
      <c r="Z40" s="167">
        <v>0.48633152389617207</v>
      </c>
      <c r="AA40" s="167">
        <v>0.45208091900223901</v>
      </c>
      <c r="AB40" s="167">
        <v>0.4398894423646133</v>
      </c>
      <c r="AC40" s="454"/>
      <c r="AD40" s="167"/>
      <c r="AE40" s="167"/>
      <c r="AF40" s="167"/>
      <c r="AG40" s="454"/>
      <c r="AH40" s="167"/>
      <c r="AI40" s="167"/>
      <c r="AJ40" s="167"/>
      <c r="AK40" s="454"/>
      <c r="AL40" s="438"/>
      <c r="AM40" s="438"/>
      <c r="AN40" s="438"/>
      <c r="AO40" s="438"/>
      <c r="AP40" s="552"/>
      <c r="AQ40" s="552"/>
      <c r="AR40" s="552"/>
      <c r="AS40" s="552"/>
      <c r="AT40" s="167"/>
      <c r="AU40" s="167">
        <v>0.52120352452702579</v>
      </c>
      <c r="AV40" s="167">
        <v>0.48917558982556009</v>
      </c>
      <c r="AW40" s="448">
        <v>3.2027934701465699</v>
      </c>
      <c r="AX40" s="167"/>
      <c r="AY40" s="454"/>
      <c r="AZ40" s="167">
        <v>0.52120352452702579</v>
      </c>
      <c r="BA40" s="167">
        <v>0.48917558982556009</v>
      </c>
      <c r="BB40" s="167">
        <v>0.44563568749086541</v>
      </c>
      <c r="BC40" s="167">
        <v>0.47493590963952292</v>
      </c>
      <c r="BD40" s="167">
        <v>0.48017950235221979</v>
      </c>
      <c r="BE40" s="167">
        <v>0.45894319810487078</v>
      </c>
      <c r="BF40" s="167" t="e">
        <f t="shared" ref="BF40:BH41" si="0">BF21/BF$19</f>
        <v>#REF!</v>
      </c>
      <c r="BG40" s="167" t="e">
        <f t="shared" si="0"/>
        <v>#REF!</v>
      </c>
      <c r="BH40" s="167" t="e">
        <f t="shared" si="0"/>
        <v>#REF!</v>
      </c>
      <c r="BI40" s="225"/>
      <c r="BJ40" s="225"/>
      <c r="BK40" s="225"/>
      <c r="BL40" s="225"/>
      <c r="BM40" s="428"/>
      <c r="BO40" s="381"/>
      <c r="BP40" s="381"/>
      <c r="BQ40" s="381"/>
      <c r="BR40" s="381"/>
    </row>
    <row r="41" spans="1:70" x14ac:dyDescent="0.2">
      <c r="A41" s="161" t="s">
        <v>218</v>
      </c>
      <c r="B41" s="447"/>
      <c r="C41" s="448">
        <v>-0.11138479692689926</v>
      </c>
      <c r="D41" s="167"/>
      <c r="E41" s="119"/>
      <c r="F41" s="418">
        <v>5.9013270408936419E-2</v>
      </c>
      <c r="G41" s="554">
        <v>5.684227762086045E-2</v>
      </c>
      <c r="H41" s="554">
        <v>5.582123293626641E-2</v>
      </c>
      <c r="I41" s="554">
        <v>5.4359292584548559E-2</v>
      </c>
      <c r="J41" s="554">
        <v>6.0127118378205412E-2</v>
      </c>
      <c r="K41" s="554">
        <v>8.5100032734484812E-2</v>
      </c>
      <c r="L41" s="554">
        <v>4.9485684142660379E-2</v>
      </c>
      <c r="M41" s="554">
        <v>4.8732182208708751E-2</v>
      </c>
      <c r="N41" s="554">
        <v>4.3169630181239586E-2</v>
      </c>
      <c r="O41" s="554">
        <v>5.2326056741067779E-2</v>
      </c>
      <c r="P41" s="554">
        <v>5.5078892739026448E-2</v>
      </c>
      <c r="Q41" s="554">
        <v>6.3122113317988504E-2</v>
      </c>
      <c r="R41" s="554">
        <v>5.1475028734325995E-2</v>
      </c>
      <c r="S41" s="554">
        <v>4.5343396226415096E-2</v>
      </c>
      <c r="T41" s="554">
        <v>7.6246773790691863E-2</v>
      </c>
      <c r="U41" s="554">
        <v>0.10897227075744563</v>
      </c>
      <c r="V41" s="554">
        <v>5.0899024472215587E-2</v>
      </c>
      <c r="W41" s="554">
        <v>5.8676440730490165E-2</v>
      </c>
      <c r="X41" s="554">
        <v>7.1488222081437541E-2</v>
      </c>
      <c r="Y41" s="554">
        <v>-1.1727615350647484E-2</v>
      </c>
      <c r="Z41" s="554">
        <v>-2.3172600765703329E-2</v>
      </c>
      <c r="AA41" s="554">
        <v>1.508792853204919E-2</v>
      </c>
      <c r="AB41" s="554">
        <v>3.7148190546909647E-2</v>
      </c>
      <c r="AC41" s="454"/>
      <c r="AD41" s="167"/>
      <c r="AE41" s="167"/>
      <c r="AF41" s="167"/>
      <c r="AG41" s="454"/>
      <c r="AH41" s="167"/>
      <c r="AI41" s="167"/>
      <c r="AJ41" s="167"/>
      <c r="AK41" s="454"/>
      <c r="AL41" s="438"/>
      <c r="AM41" s="438"/>
      <c r="AN41" s="438"/>
      <c r="AO41" s="438"/>
      <c r="AP41" s="552"/>
      <c r="AQ41" s="552"/>
      <c r="AR41" s="552"/>
      <c r="AS41" s="552"/>
      <c r="AT41" s="554"/>
      <c r="AU41" s="554">
        <v>5.6488248445337889E-2</v>
      </c>
      <c r="AV41" s="554">
        <v>5.8065094885867835E-2</v>
      </c>
      <c r="AW41" s="448">
        <v>-0.15768464405299457</v>
      </c>
      <c r="AX41" s="167"/>
      <c r="AY41" s="454"/>
      <c r="AZ41" s="554">
        <v>5.6488248445337889E-2</v>
      </c>
      <c r="BA41" s="554">
        <v>5.8065094885867835E-2</v>
      </c>
      <c r="BB41" s="554">
        <v>5.2417220156222091E-2</v>
      </c>
      <c r="BC41" s="554">
        <v>6.586289560895546E-2</v>
      </c>
      <c r="BD41" s="554">
        <v>4.0347866133657491E-2</v>
      </c>
      <c r="BE41" s="554">
        <v>7.6358411121260055E-3</v>
      </c>
      <c r="BF41" s="554" t="e">
        <f t="shared" si="0"/>
        <v>#REF!</v>
      </c>
      <c r="BG41" s="554" t="e">
        <f t="shared" si="0"/>
        <v>#REF!</v>
      </c>
      <c r="BH41" s="554" t="e">
        <f t="shared" si="0"/>
        <v>#REF!</v>
      </c>
      <c r="BI41" s="225"/>
      <c r="BJ41" s="225"/>
      <c r="BK41" s="225"/>
      <c r="BL41" s="225"/>
      <c r="BM41" s="428"/>
      <c r="BO41" s="381"/>
      <c r="BP41" s="381"/>
      <c r="BQ41" s="381"/>
      <c r="BR41" s="381"/>
    </row>
    <row r="42" spans="1:70" ht="12.75" customHeight="1" x14ac:dyDescent="0.2">
      <c r="A42" s="449" t="s">
        <v>73</v>
      </c>
      <c r="B42" s="633"/>
      <c r="C42" s="448">
        <v>2.4678998910585781</v>
      </c>
      <c r="D42" s="167"/>
      <c r="E42" s="119"/>
      <c r="F42" s="418">
        <v>0.60564010420049219</v>
      </c>
      <c r="G42" s="554">
        <v>0.65564697695362073</v>
      </c>
      <c r="H42" s="554">
        <v>0.52847578471437262</v>
      </c>
      <c r="I42" s="554">
        <v>0.52826559106422588</v>
      </c>
      <c r="J42" s="554">
        <v>0.58096110528990641</v>
      </c>
      <c r="K42" s="554">
        <v>0.59379392679028753</v>
      </c>
      <c r="L42" s="554">
        <v>0.51974914280690443</v>
      </c>
      <c r="M42" s="554">
        <v>0.51644955228876677</v>
      </c>
      <c r="N42" s="554">
        <v>0.49218092885957815</v>
      </c>
      <c r="O42" s="554">
        <v>0.51304063445343795</v>
      </c>
      <c r="P42" s="554">
        <v>0.51020988073343809</v>
      </c>
      <c r="Q42" s="554">
        <v>0.47510784567778913</v>
      </c>
      <c r="R42" s="554">
        <v>0.54717949050955539</v>
      </c>
      <c r="S42" s="554">
        <v>0.50465811320754717</v>
      </c>
      <c r="T42" s="554">
        <v>0.55432520189825996</v>
      </c>
      <c r="U42" s="554">
        <v>0.57415030453796112</v>
      </c>
      <c r="V42" s="554">
        <v>0.58497174241821226</v>
      </c>
      <c r="W42" s="554">
        <v>0.48335666428014235</v>
      </c>
      <c r="X42" s="554">
        <v>0.53095663191844722</v>
      </c>
      <c r="Y42" s="554">
        <v>0.47398256261745586</v>
      </c>
      <c r="Z42" s="554">
        <v>0.46315892313046875</v>
      </c>
      <c r="AA42" s="554">
        <v>0.46716884753428817</v>
      </c>
      <c r="AB42" s="554">
        <v>0.47703763291152296</v>
      </c>
      <c r="AC42" s="554">
        <v>0.46380567777710807</v>
      </c>
      <c r="AD42" s="554">
        <v>0.52271965124077802</v>
      </c>
      <c r="AE42" s="554">
        <v>0.54756654319924192</v>
      </c>
      <c r="AF42" s="554">
        <v>0.54489964956992676</v>
      </c>
      <c r="AG42" s="554">
        <v>0.52903610653005373</v>
      </c>
      <c r="AH42" s="554">
        <v>0.46496952533399005</v>
      </c>
      <c r="AI42" s="554">
        <v>0.58592893401015234</v>
      </c>
      <c r="AJ42" s="554">
        <v>0.51422792100932524</v>
      </c>
      <c r="AK42" s="554">
        <v>0.50126439743112616</v>
      </c>
      <c r="AL42" s="257">
        <v>0.51800000000000002</v>
      </c>
      <c r="AM42" s="257">
        <v>0.52900000000000003</v>
      </c>
      <c r="AN42" s="257">
        <v>0.47399999999999998</v>
      </c>
      <c r="AO42" s="257">
        <v>0.49199999999999999</v>
      </c>
      <c r="AP42" s="257">
        <v>0.54400000000000004</v>
      </c>
      <c r="AQ42" s="257">
        <v>0.50800000000000001</v>
      </c>
      <c r="AR42" s="257">
        <v>0.48699999999999999</v>
      </c>
      <c r="AS42" s="257">
        <v>0.52700000000000002</v>
      </c>
      <c r="AT42" s="554"/>
      <c r="AU42" s="554">
        <v>0.57769177297236363</v>
      </c>
      <c r="AV42" s="554">
        <v>0.54724068471142795</v>
      </c>
      <c r="AW42" s="448">
        <v>3.0451088260935677</v>
      </c>
      <c r="AX42" s="167"/>
      <c r="AY42" s="454"/>
      <c r="AZ42" s="554">
        <v>0.57769177297236363</v>
      </c>
      <c r="BA42" s="554">
        <v>0.54724068471142795</v>
      </c>
      <c r="BB42" s="554">
        <v>0.49805290764708748</v>
      </c>
      <c r="BC42" s="554">
        <v>0.54079880524847834</v>
      </c>
      <c r="BD42" s="554">
        <v>0.52052736848587733</v>
      </c>
      <c r="BE42" s="554">
        <v>0.46657903921699673</v>
      </c>
      <c r="BF42" s="554" t="e">
        <f>BF23/BF19</f>
        <v>#REF!</v>
      </c>
      <c r="BG42" s="257">
        <v>0.51052276717949463</v>
      </c>
      <c r="BH42" s="257">
        <v>0.50211981225181979</v>
      </c>
      <c r="BI42" s="257">
        <v>0.51900000000000002</v>
      </c>
      <c r="BJ42" s="556">
        <v>0.52600000000000002</v>
      </c>
      <c r="BK42" s="556">
        <v>0.52200000000000002</v>
      </c>
      <c r="BL42" s="556">
        <v>0.56799999999999995</v>
      </c>
      <c r="BM42" s="428"/>
      <c r="BO42" s="381"/>
      <c r="BP42" s="381"/>
      <c r="BQ42" s="381"/>
      <c r="BR42" s="381"/>
    </row>
    <row r="43" spans="1:70" ht="13.5" customHeight="1" x14ac:dyDescent="0.2">
      <c r="A43" s="449" t="s">
        <v>145</v>
      </c>
      <c r="B43" s="450"/>
      <c r="C43" s="448">
        <v>3.990239641439508</v>
      </c>
      <c r="D43" s="167"/>
      <c r="E43" s="119"/>
      <c r="F43" s="418">
        <v>0.66190404029470551</v>
      </c>
      <c r="G43" s="554">
        <v>0.71715583937123906</v>
      </c>
      <c r="H43" s="554">
        <v>0.58257384733343343</v>
      </c>
      <c r="I43" s="554">
        <v>0.5721929189505981</v>
      </c>
      <c r="J43" s="554">
        <v>0.62200164388031043</v>
      </c>
      <c r="K43" s="554">
        <v>0.65307222767796969</v>
      </c>
      <c r="L43" s="554">
        <v>0.55506256776953966</v>
      </c>
      <c r="M43" s="554">
        <v>0.55511171859745045</v>
      </c>
      <c r="N43" s="554">
        <v>0.54110436678649299</v>
      </c>
      <c r="O43" s="554">
        <v>0.5605020031068596</v>
      </c>
      <c r="P43" s="554">
        <v>0.57804421782131332</v>
      </c>
      <c r="Q43" s="554">
        <v>0.54321448714235632</v>
      </c>
      <c r="R43" s="554">
        <v>0.60873913128177826</v>
      </c>
      <c r="S43" s="554">
        <v>0.55465056603773588</v>
      </c>
      <c r="T43" s="554">
        <v>0.62650903338606279</v>
      </c>
      <c r="U43" s="554">
        <v>0.66112871541248364</v>
      </c>
      <c r="V43" s="554">
        <v>0.62903411251735697</v>
      </c>
      <c r="W43" s="554">
        <v>0.5286756927154016</v>
      </c>
      <c r="X43" s="554">
        <v>0.57965213384783731</v>
      </c>
      <c r="Y43" s="554">
        <v>0.5274962260081949</v>
      </c>
      <c r="Z43" s="554">
        <v>0.48948226486984875</v>
      </c>
      <c r="AA43" s="554">
        <v>0.48908628584930075</v>
      </c>
      <c r="AB43" s="554">
        <v>0.51987871662386687</v>
      </c>
      <c r="AC43" s="554">
        <v>0.50419906374942236</v>
      </c>
      <c r="AD43" s="554">
        <v>0.57168008048289742</v>
      </c>
      <c r="AE43" s="554">
        <v>0.58582134550779563</v>
      </c>
      <c r="AF43" s="554">
        <v>0.58791971965594136</v>
      </c>
      <c r="AG43" s="554">
        <v>0.56885036901879593</v>
      </c>
      <c r="AH43" s="554">
        <v>0.51903897063350368</v>
      </c>
      <c r="AI43" s="554">
        <v>0.65522842639593903</v>
      </c>
      <c r="AJ43" s="554">
        <v>0.58140770707624789</v>
      </c>
      <c r="AK43" s="554">
        <v>0.54156289065109309</v>
      </c>
      <c r="AL43" s="257">
        <v>0.56100000000000005</v>
      </c>
      <c r="AM43" s="257">
        <v>0.55900000000000005</v>
      </c>
      <c r="AN43" s="257">
        <v>0.51</v>
      </c>
      <c r="AO43" s="257">
        <v>0.51700000000000002</v>
      </c>
      <c r="AP43" s="257">
        <v>0.56399999999999995</v>
      </c>
      <c r="AQ43" s="257">
        <v>0.53900000000000003</v>
      </c>
      <c r="AR43" s="257">
        <v>0.51100000000000001</v>
      </c>
      <c r="AS43" s="257">
        <v>0.55300000000000005</v>
      </c>
      <c r="AT43" s="554"/>
      <c r="AU43" s="554">
        <v>0.63128299547222277</v>
      </c>
      <c r="AV43" s="554">
        <v>0.58908180491106743</v>
      </c>
      <c r="AW43" s="448">
        <v>4.220119056115534</v>
      </c>
      <c r="AX43" s="167"/>
      <c r="AY43" s="454"/>
      <c r="AZ43" s="554">
        <v>0.63128299547222277</v>
      </c>
      <c r="BA43" s="554">
        <v>0.58908180491106743</v>
      </c>
      <c r="BB43" s="554">
        <v>0.55454781662579777</v>
      </c>
      <c r="BC43" s="554">
        <v>0.60593531263342537</v>
      </c>
      <c r="BD43" s="554">
        <v>0.56823043989321964</v>
      </c>
      <c r="BE43" s="554">
        <v>0.49699244770200729</v>
      </c>
      <c r="BF43" s="554" t="e">
        <f>(BF23+BF24)/BF19</f>
        <v>#REF!</v>
      </c>
      <c r="BG43" s="257">
        <v>0.56485103713345186</v>
      </c>
      <c r="BH43" s="257">
        <v>0.53407685072351629</v>
      </c>
      <c r="BI43" s="257">
        <v>0.54400000000000004</v>
      </c>
      <c r="BJ43" s="556">
        <v>0.55200000000000005</v>
      </c>
      <c r="BK43" s="556">
        <v>0.59099999999999997</v>
      </c>
      <c r="BL43" s="556">
        <v>0.627</v>
      </c>
      <c r="BM43" s="428"/>
      <c r="BO43" s="381"/>
      <c r="BP43" s="381"/>
      <c r="BQ43" s="381"/>
      <c r="BR43" s="381"/>
    </row>
    <row r="44" spans="1:70" ht="12.75" customHeight="1" x14ac:dyDescent="0.2">
      <c r="A44" s="449" t="s">
        <v>74</v>
      </c>
      <c r="B44" s="450"/>
      <c r="C44" s="448">
        <v>-11.116382494026251</v>
      </c>
      <c r="D44" s="167"/>
      <c r="E44" s="119"/>
      <c r="F44" s="418">
        <v>0.39321253580989907</v>
      </c>
      <c r="G44" s="554">
        <v>3.0665356748127226</v>
      </c>
      <c r="H44" s="554">
        <v>0.3989297373350934</v>
      </c>
      <c r="I44" s="554">
        <v>0.33618092184645088</v>
      </c>
      <c r="J44" s="554">
        <v>0.50437636075016157</v>
      </c>
      <c r="K44" s="554">
        <v>0.57935224231220994</v>
      </c>
      <c r="L44" s="554">
        <v>0.276980335843859</v>
      </c>
      <c r="M44" s="554">
        <v>0.28048202181371867</v>
      </c>
      <c r="N44" s="554">
        <v>0.26141252230002304</v>
      </c>
      <c r="O44" s="554">
        <v>0.26392538864945048</v>
      </c>
      <c r="P44" s="554">
        <v>0.40769273271187378</v>
      </c>
      <c r="Q44" s="554">
        <v>0.3485968629483408</v>
      </c>
      <c r="R44" s="554">
        <v>0.31023980986642596</v>
      </c>
      <c r="S44" s="554">
        <v>0.32202264150943394</v>
      </c>
      <c r="T44" s="554">
        <v>0.42322038131712597</v>
      </c>
      <c r="U44" s="554">
        <v>0.53357814829073746</v>
      </c>
      <c r="V44" s="554">
        <v>0.60033431505213719</v>
      </c>
      <c r="W44" s="554">
        <v>0.35996623246171766</v>
      </c>
      <c r="X44" s="554">
        <v>0.45720785578529055</v>
      </c>
      <c r="Y44" s="554">
        <v>0.30402456432217051</v>
      </c>
      <c r="Z44" s="554">
        <v>0.17368154313034664</v>
      </c>
      <c r="AA44" s="554">
        <v>0.17640274980591591</v>
      </c>
      <c r="AB44" s="554">
        <v>0.28057093943050443</v>
      </c>
      <c r="AC44" s="554">
        <v>0.36539891105619515</v>
      </c>
      <c r="AD44" s="554">
        <v>0.28268420044073966</v>
      </c>
      <c r="AE44" s="554">
        <v>0.17315875613747955</v>
      </c>
      <c r="AF44" s="554">
        <v>0.22785600509716469</v>
      </c>
      <c r="AG44" s="554">
        <v>0.23973940606103139</v>
      </c>
      <c r="AH44" s="554">
        <v>0.32039955673213077</v>
      </c>
      <c r="AI44" s="554">
        <v>1.2893401015228427</v>
      </c>
      <c r="AJ44" s="554">
        <v>0.50111423477783867</v>
      </c>
      <c r="AK44" s="554">
        <v>0.26975084213640221</v>
      </c>
      <c r="AL44" s="257">
        <v>0.40299999999999991</v>
      </c>
      <c r="AM44" s="257">
        <v>0.23899999999999999</v>
      </c>
      <c r="AN44" s="257">
        <v>0.32199999999999995</v>
      </c>
      <c r="AO44" s="257">
        <v>0.16900000000000004</v>
      </c>
      <c r="AP44" s="257">
        <v>0.21100000000000008</v>
      </c>
      <c r="AQ44" s="257">
        <v>0.20399999999999996</v>
      </c>
      <c r="AR44" s="257">
        <v>0.249</v>
      </c>
      <c r="AS44" s="257">
        <v>0.17899999999999994</v>
      </c>
      <c r="AT44" s="554"/>
      <c r="AU44" s="554">
        <v>0.99250380446014241</v>
      </c>
      <c r="AV44" s="554">
        <v>0.38834131184707349</v>
      </c>
      <c r="AW44" s="448">
        <v>60.416249261306888</v>
      </c>
      <c r="AX44" s="167"/>
      <c r="AY44" s="454"/>
      <c r="AZ44" s="554">
        <v>0.99250380446014241</v>
      </c>
      <c r="BA44" s="554">
        <v>0.38834131184707349</v>
      </c>
      <c r="BB44" s="554">
        <v>0.31078289676675491</v>
      </c>
      <c r="BC44" s="554">
        <v>0.38074572161032694</v>
      </c>
      <c r="BD44" s="554">
        <v>0.43623302104279515</v>
      </c>
      <c r="BE44" s="554">
        <v>0.22905666822613824</v>
      </c>
      <c r="BF44" s="554" t="e">
        <f>(BF25+BF26+BF27+BF28+BF29+BF30+BF31+BF33+#REF!+BF34+BF32)/BF19</f>
        <v>#REF!</v>
      </c>
      <c r="BG44" s="257">
        <v>0.51133040803891094</v>
      </c>
      <c r="BH44" s="257">
        <v>0.26071837309622325</v>
      </c>
      <c r="BI44" s="257">
        <v>0.20899999999999996</v>
      </c>
      <c r="BJ44" s="556">
        <v>0.1419999999999999</v>
      </c>
      <c r="BK44" s="556">
        <v>0.13400000000000001</v>
      </c>
      <c r="BL44" s="556">
        <v>0.10299999999999998</v>
      </c>
      <c r="BM44" s="428"/>
      <c r="BO44" s="381"/>
      <c r="BP44" s="381"/>
      <c r="BQ44" s="381"/>
      <c r="BR44" s="381"/>
    </row>
    <row r="45" spans="1:70" ht="12.75" customHeight="1" x14ac:dyDescent="0.2">
      <c r="A45" s="449" t="s">
        <v>75</v>
      </c>
      <c r="B45" s="449"/>
      <c r="C45" s="448">
        <v>-7.1261428525867476</v>
      </c>
      <c r="D45" s="167"/>
      <c r="E45" s="119"/>
      <c r="F45" s="418">
        <v>1.0551165761046046</v>
      </c>
      <c r="G45" s="554">
        <v>3.7836915141839618</v>
      </c>
      <c r="H45" s="554">
        <v>0.98150358466852683</v>
      </c>
      <c r="I45" s="554">
        <v>0.90837384079704897</v>
      </c>
      <c r="J45" s="554">
        <v>1.1263780046304721</v>
      </c>
      <c r="K45" s="554">
        <v>1.2324244699901796</v>
      </c>
      <c r="L45" s="554">
        <v>0.83194290361339862</v>
      </c>
      <c r="M45" s="554">
        <v>0.83559374041116907</v>
      </c>
      <c r="N45" s="554">
        <v>0.80251688908651608</v>
      </c>
      <c r="O45" s="554">
        <v>0.82442739175631008</v>
      </c>
      <c r="P45" s="554">
        <v>0.985736950533187</v>
      </c>
      <c r="Q45" s="554">
        <v>0.89181135009069712</v>
      </c>
      <c r="R45" s="554">
        <v>0.91897894114820422</v>
      </c>
      <c r="S45" s="554">
        <v>0.87667320754716982</v>
      </c>
      <c r="T45" s="554">
        <v>1.0497294147031888</v>
      </c>
      <c r="U45" s="554">
        <v>1.194706863703221</v>
      </c>
      <c r="V45" s="554">
        <v>1.2293684275694943</v>
      </c>
      <c r="W45" s="554">
        <v>0.88864192517711926</v>
      </c>
      <c r="X45" s="554">
        <v>1.0368599896331279</v>
      </c>
      <c r="Y45" s="554">
        <v>0.83152079033036552</v>
      </c>
      <c r="Z45" s="554">
        <v>0.66316380800019537</v>
      </c>
      <c r="AA45" s="554">
        <v>0.66548903565521667</v>
      </c>
      <c r="AB45" s="554">
        <v>0.80044965605437124</v>
      </c>
      <c r="AC45" s="554">
        <v>0.86959797480561751</v>
      </c>
      <c r="AD45" s="554">
        <v>0.85436428092363703</v>
      </c>
      <c r="AE45" s="554">
        <v>0.75898010164527518</v>
      </c>
      <c r="AF45" s="554">
        <v>0.81577572475310611</v>
      </c>
      <c r="AG45" s="554">
        <v>0.80858977507982732</v>
      </c>
      <c r="AH45" s="554">
        <v>0.8394385273656344</v>
      </c>
      <c r="AI45" s="554">
        <v>1.9445685279187817</v>
      </c>
      <c r="AJ45" s="554">
        <v>1.0825219418540866</v>
      </c>
      <c r="AK45" s="554">
        <v>0.8113137327874953</v>
      </c>
      <c r="AL45" s="257">
        <v>0.96399999999999997</v>
      </c>
      <c r="AM45" s="257">
        <v>0.79800000000000004</v>
      </c>
      <c r="AN45" s="257">
        <v>0.83199999999999996</v>
      </c>
      <c r="AO45" s="257">
        <v>0.68600000000000005</v>
      </c>
      <c r="AP45" s="257">
        <v>0.77500000000000002</v>
      </c>
      <c r="AQ45" s="257">
        <v>0.74299999999999999</v>
      </c>
      <c r="AR45" s="257">
        <v>0.76</v>
      </c>
      <c r="AS45" s="257">
        <v>0.73199999999999998</v>
      </c>
      <c r="AT45" s="554"/>
      <c r="AU45" s="554">
        <v>1.6237867999323652</v>
      </c>
      <c r="AV45" s="554">
        <v>0.97742311675814098</v>
      </c>
      <c r="AW45" s="448">
        <v>64.626368317422418</v>
      </c>
      <c r="AX45" s="167"/>
      <c r="AY45" s="454"/>
      <c r="AZ45" s="554">
        <v>1.6237867999323652</v>
      </c>
      <c r="BA45" s="554">
        <v>0.97742311675814098</v>
      </c>
      <c r="BB45" s="554">
        <v>0.86533071339255263</v>
      </c>
      <c r="BC45" s="554">
        <v>0.9866810342437522</v>
      </c>
      <c r="BD45" s="554">
        <v>1.0044634609360148</v>
      </c>
      <c r="BE45" s="554">
        <v>0.72604911592814547</v>
      </c>
      <c r="BF45" s="554" t="e">
        <f>BF35/BF19</f>
        <v>#REF!</v>
      </c>
      <c r="BG45" s="257">
        <v>1.0761814451723628</v>
      </c>
      <c r="BH45" s="257">
        <v>0.79479522381973955</v>
      </c>
      <c r="BI45" s="257">
        <v>0.753</v>
      </c>
      <c r="BJ45" s="556">
        <v>0.69399999999999995</v>
      </c>
      <c r="BK45" s="556">
        <v>0.72499999999999998</v>
      </c>
      <c r="BL45" s="556">
        <v>0.73</v>
      </c>
      <c r="BM45" s="428"/>
      <c r="BO45" s="381"/>
      <c r="BP45" s="381"/>
      <c r="BQ45" s="381"/>
      <c r="BR45" s="381"/>
    </row>
    <row r="46" spans="1:70" ht="12.75" customHeight="1" x14ac:dyDescent="0.2">
      <c r="A46" s="449" t="s">
        <v>123</v>
      </c>
      <c r="B46" s="449"/>
      <c r="C46" s="448">
        <v>7.1261428525867423</v>
      </c>
      <c r="D46" s="167"/>
      <c r="E46" s="119"/>
      <c r="F46" s="418">
        <v>-5.5116576104604596E-2</v>
      </c>
      <c r="G46" s="554">
        <v>-2.7836915141839618</v>
      </c>
      <c r="H46" s="554">
        <v>1.8496415331473153E-2</v>
      </c>
      <c r="I46" s="554">
        <v>9.1626159202951016E-2</v>
      </c>
      <c r="J46" s="554">
        <v>-0.12637800463047202</v>
      </c>
      <c r="K46" s="554">
        <v>-0.23242446999017966</v>
      </c>
      <c r="L46" s="554">
        <v>0.16795709638660142</v>
      </c>
      <c r="M46" s="554">
        <v>0.16440625958883093</v>
      </c>
      <c r="N46" s="554">
        <v>0.19748311091348394</v>
      </c>
      <c r="O46" s="554">
        <v>0.17557260824368992</v>
      </c>
      <c r="P46" s="554">
        <v>1.4263049466812954E-2</v>
      </c>
      <c r="Q46" s="554">
        <v>0.10818864990930292</v>
      </c>
      <c r="R46" s="554">
        <v>8.1021058851795807E-2</v>
      </c>
      <c r="S46" s="554">
        <v>0.12332679245283019</v>
      </c>
      <c r="T46" s="554">
        <v>-4.9729414703188743E-2</v>
      </c>
      <c r="U46" s="554">
        <v>-0.1947068637032211</v>
      </c>
      <c r="V46" s="554">
        <v>-0.22936842756949419</v>
      </c>
      <c r="W46" s="554">
        <v>0.11135807482288071</v>
      </c>
      <c r="X46" s="554">
        <v>-3.6859989633127914E-2</v>
      </c>
      <c r="Y46" s="554">
        <v>0.16847920966963451</v>
      </c>
      <c r="Z46" s="554">
        <v>0.33683619199980458</v>
      </c>
      <c r="AA46" s="554">
        <v>0.33451096434478333</v>
      </c>
      <c r="AB46" s="554">
        <v>0.19955034394562873</v>
      </c>
      <c r="AC46" s="554">
        <v>0.13040202519438249</v>
      </c>
      <c r="AD46" s="554">
        <v>0.14563571907636294</v>
      </c>
      <c r="AE46" s="554">
        <v>0.24101989835472479</v>
      </c>
      <c r="AF46" s="554">
        <v>0.18422427524689391</v>
      </c>
      <c r="AG46" s="554">
        <v>0.19141022492017265</v>
      </c>
      <c r="AH46" s="554">
        <v>0.16056147263436557</v>
      </c>
      <c r="AI46" s="554">
        <v>-0.94456852791878176</v>
      </c>
      <c r="AJ46" s="554">
        <v>-8.2521941854086664E-2</v>
      </c>
      <c r="AK46" s="554">
        <v>0.18868626721250464</v>
      </c>
      <c r="AL46" s="257">
        <v>3.6000000000000032E-2</v>
      </c>
      <c r="AM46" s="257">
        <v>0.20199999999999996</v>
      </c>
      <c r="AN46" s="257">
        <v>0.16800000000000004</v>
      </c>
      <c r="AO46" s="257">
        <v>0.31399999999999995</v>
      </c>
      <c r="AP46" s="257">
        <v>0.22500000000000001</v>
      </c>
      <c r="AQ46" s="257">
        <v>0.25700000000000001</v>
      </c>
      <c r="AR46" s="257">
        <v>0.24</v>
      </c>
      <c r="AS46" s="257">
        <v>0.26800000000000002</v>
      </c>
      <c r="AT46" s="554"/>
      <c r="AU46" s="554">
        <v>-0.62378679993236519</v>
      </c>
      <c r="AV46" s="554">
        <v>2.2576883241859063E-2</v>
      </c>
      <c r="AW46" s="448">
        <v>-64.636368317422424</v>
      </c>
      <c r="AX46" s="167"/>
      <c r="AY46" s="454"/>
      <c r="AZ46" s="554">
        <v>-0.62378679993236519</v>
      </c>
      <c r="BA46" s="554">
        <v>2.2576883241859063E-2</v>
      </c>
      <c r="BB46" s="554">
        <v>0.13466928660744734</v>
      </c>
      <c r="BC46" s="554">
        <v>1.3318965756247771E-2</v>
      </c>
      <c r="BD46" s="554">
        <v>-4.4634609360148011E-3</v>
      </c>
      <c r="BE46" s="554">
        <v>0.27395088407185453</v>
      </c>
      <c r="BF46" s="554" t="e">
        <f>BF36/BF19</f>
        <v>#REF!</v>
      </c>
      <c r="BG46" s="257">
        <v>-7.6181445172362819E-2</v>
      </c>
      <c r="BH46" s="257">
        <v>0.20520477618026051</v>
      </c>
      <c r="BI46" s="257">
        <v>0.247</v>
      </c>
      <c r="BJ46" s="556">
        <v>0.30600000000000005</v>
      </c>
      <c r="BK46" s="556">
        <v>0.27500000000000002</v>
      </c>
      <c r="BL46" s="556">
        <v>0.27</v>
      </c>
      <c r="BM46" s="428"/>
      <c r="BO46" s="381"/>
      <c r="BP46" s="381"/>
      <c r="BQ46" s="381"/>
      <c r="BR46" s="381"/>
    </row>
    <row r="47" spans="1:70" ht="12.75" customHeight="1" x14ac:dyDescent="0.2">
      <c r="A47" s="449" t="s">
        <v>76</v>
      </c>
      <c r="B47" s="449"/>
      <c r="C47" s="448">
        <v>5.4293191044983899</v>
      </c>
      <c r="D47" s="167"/>
      <c r="E47" s="119"/>
      <c r="F47" s="618">
        <v>-9.1673341559687982E-2</v>
      </c>
      <c r="G47" s="730">
        <v>-2.8157681444185192</v>
      </c>
      <c r="H47" s="730">
        <v>-1.4022496067535629E-2</v>
      </c>
      <c r="I47" s="730">
        <v>6.4122453200951501E-2</v>
      </c>
      <c r="J47" s="730">
        <v>-0.14596653260467188</v>
      </c>
      <c r="K47" s="730">
        <v>-0.25839061868176305</v>
      </c>
      <c r="L47" s="730">
        <v>0.14807607771884065</v>
      </c>
      <c r="M47" s="730">
        <v>0.14934865686630031</v>
      </c>
      <c r="N47" s="730">
        <v>0.18545583122163947</v>
      </c>
      <c r="O47" s="730">
        <v>0.16298165084037047</v>
      </c>
      <c r="P47" s="730">
        <v>-2.052237333354382E-4</v>
      </c>
      <c r="Q47" s="730">
        <v>9.0636098958889078E-2</v>
      </c>
      <c r="R47" s="730">
        <v>7.7709306025442057E-2</v>
      </c>
      <c r="S47" s="730">
        <v>0.11820679245283019</v>
      </c>
      <c r="T47" s="730">
        <v>-5.3925568229123304E-2</v>
      </c>
      <c r="U47" s="730">
        <v>-0.21152802045389482</v>
      </c>
      <c r="V47" s="730">
        <v>-0.25684770976500659</v>
      </c>
      <c r="W47" s="730">
        <v>8.341436830125773E-2</v>
      </c>
      <c r="X47" s="730">
        <v>-8.1552727063295513E-2</v>
      </c>
      <c r="Y47" s="730">
        <v>0.13725006931821682</v>
      </c>
      <c r="Z47" s="730">
        <v>0.32127177583332822</v>
      </c>
      <c r="AA47" s="730">
        <v>0.31913050326848863</v>
      </c>
      <c r="AB47" s="730">
        <v>0.16960077555356168</v>
      </c>
      <c r="AC47" s="730">
        <v>0.10311815643019308</v>
      </c>
      <c r="AD47" s="730">
        <v>0.11329884066302577</v>
      </c>
      <c r="AE47" s="730">
        <v>0.22059608924110605</v>
      </c>
      <c r="AF47" s="730">
        <v>0.15630455559095252</v>
      </c>
      <c r="AG47" s="730" t="s">
        <v>122</v>
      </c>
      <c r="AH47" s="730" t="s">
        <v>122</v>
      </c>
      <c r="AI47" s="730" t="s">
        <v>122</v>
      </c>
      <c r="AJ47" s="730" t="s">
        <v>122</v>
      </c>
      <c r="AK47" s="730" t="s">
        <v>122</v>
      </c>
      <c r="AL47" s="730" t="s">
        <v>122</v>
      </c>
      <c r="AM47" s="167" t="s">
        <v>122</v>
      </c>
      <c r="AN47" s="167" t="s">
        <v>122</v>
      </c>
      <c r="AO47" s="167"/>
      <c r="AP47" s="167"/>
      <c r="AQ47" s="167"/>
      <c r="AR47" s="167"/>
      <c r="AS47" s="167"/>
      <c r="AT47" s="730"/>
      <c r="AU47" s="730">
        <v>-0.6558889285512991</v>
      </c>
      <c r="AV47" s="730">
        <v>3.1511731269521534E-3</v>
      </c>
      <c r="AW47" s="448">
        <v>-65.90401016782512</v>
      </c>
      <c r="AX47" s="167"/>
      <c r="AY47" s="725"/>
      <c r="AZ47" s="730">
        <v>-0.6558889285512991</v>
      </c>
      <c r="BA47" s="730">
        <v>3.1511731269521534E-3</v>
      </c>
      <c r="BB47" s="730">
        <v>0.12080579418308189</v>
      </c>
      <c r="BC47" s="730">
        <v>6.7278705735139997E-3</v>
      </c>
      <c r="BD47" s="730">
        <v>-3.6237840616691254E-2</v>
      </c>
      <c r="BE47" s="730">
        <v>0.25370931450085771</v>
      </c>
      <c r="BF47" s="730" t="e">
        <f>BF38/BF19</f>
        <v>#REF!</v>
      </c>
      <c r="BG47" s="167" t="s">
        <v>122</v>
      </c>
      <c r="BH47" s="167" t="s">
        <v>122</v>
      </c>
      <c r="BI47" s="167" t="s">
        <v>122</v>
      </c>
      <c r="BJ47" s="167" t="s">
        <v>122</v>
      </c>
      <c r="BK47" s="274" t="s">
        <v>122</v>
      </c>
      <c r="BL47" s="556"/>
      <c r="BM47" s="428"/>
      <c r="BO47" s="381"/>
      <c r="BP47" s="381"/>
      <c r="BQ47" s="381"/>
      <c r="BR47" s="381"/>
    </row>
    <row r="48" spans="1:70" ht="12.75" customHeight="1" x14ac:dyDescent="0.2">
      <c r="A48" s="450"/>
      <c r="B48" s="450"/>
      <c r="C48" s="448"/>
      <c r="D48" s="167"/>
      <c r="E48" s="119"/>
      <c r="F48" s="119"/>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554"/>
      <c r="AL48" s="554"/>
      <c r="AM48" s="438"/>
      <c r="AN48" s="438"/>
      <c r="AO48" s="438"/>
      <c r="AP48" s="554"/>
      <c r="AQ48" s="554"/>
      <c r="AR48" s="554"/>
      <c r="AS48" s="554"/>
      <c r="AT48" s="454"/>
      <c r="AU48" s="454"/>
      <c r="AV48" s="454"/>
      <c r="AW48" s="225"/>
      <c r="AX48" s="167"/>
      <c r="AY48" s="454"/>
      <c r="AZ48" s="454"/>
      <c r="BA48" s="257"/>
      <c r="BB48" s="257"/>
      <c r="BC48" s="257"/>
      <c r="BD48" s="257"/>
      <c r="BE48" s="257"/>
      <c r="BF48" s="257"/>
      <c r="BG48" s="257"/>
      <c r="BH48" s="257"/>
      <c r="BI48" s="175"/>
      <c r="BJ48" s="557"/>
      <c r="BK48" s="557"/>
      <c r="BL48" s="557"/>
      <c r="BM48" s="428"/>
      <c r="BO48" s="381"/>
      <c r="BP48" s="381"/>
      <c r="BQ48" s="381"/>
      <c r="BR48" s="381"/>
    </row>
    <row r="49" spans="1:70" ht="12.75" customHeight="1" x14ac:dyDescent="0.2">
      <c r="A49" s="450" t="s">
        <v>85</v>
      </c>
      <c r="B49" s="450"/>
      <c r="C49" s="481">
        <v>-60</v>
      </c>
      <c r="D49" s="167">
        <v>-6.6592674805771371E-2</v>
      </c>
      <c r="F49" s="404">
        <v>841</v>
      </c>
      <c r="G49" s="511">
        <v>854</v>
      </c>
      <c r="H49" s="511">
        <v>878</v>
      </c>
      <c r="I49" s="511">
        <v>901</v>
      </c>
      <c r="J49" s="511">
        <v>901</v>
      </c>
      <c r="K49" s="511">
        <v>973</v>
      </c>
      <c r="L49" s="511">
        <v>986</v>
      </c>
      <c r="M49" s="511">
        <v>979</v>
      </c>
      <c r="N49" s="511">
        <v>974</v>
      </c>
      <c r="O49" s="511">
        <v>956</v>
      </c>
      <c r="P49" s="511">
        <v>975</v>
      </c>
      <c r="Q49" s="511">
        <v>971</v>
      </c>
      <c r="R49" s="511">
        <v>973</v>
      </c>
      <c r="S49" s="511">
        <v>1006</v>
      </c>
      <c r="T49" s="511">
        <v>993</v>
      </c>
      <c r="U49" s="511">
        <v>1063</v>
      </c>
      <c r="V49" s="511">
        <v>1090</v>
      </c>
      <c r="W49" s="511">
        <v>650</v>
      </c>
      <c r="X49" s="511">
        <v>640</v>
      </c>
      <c r="Y49" s="511">
        <v>636</v>
      </c>
      <c r="Z49" s="511">
        <v>627</v>
      </c>
      <c r="AA49" s="511">
        <v>592</v>
      </c>
      <c r="AB49" s="511">
        <v>597</v>
      </c>
      <c r="AC49" s="511">
        <v>580</v>
      </c>
      <c r="AD49" s="511">
        <v>505</v>
      </c>
      <c r="AE49" s="511">
        <v>503</v>
      </c>
      <c r="AF49" s="511">
        <v>482</v>
      </c>
      <c r="AG49" s="511">
        <v>474</v>
      </c>
      <c r="AH49" s="511">
        <v>474</v>
      </c>
      <c r="AI49" s="511">
        <v>480</v>
      </c>
      <c r="AJ49" s="511">
        <v>551</v>
      </c>
      <c r="AK49" s="511">
        <v>545</v>
      </c>
      <c r="AL49" s="511">
        <v>541</v>
      </c>
      <c r="AM49" s="447">
        <v>531</v>
      </c>
      <c r="AN49" s="447">
        <v>535</v>
      </c>
      <c r="AO49" s="447">
        <v>534</v>
      </c>
      <c r="AP49" s="511">
        <v>502</v>
      </c>
      <c r="AQ49" s="511">
        <v>502</v>
      </c>
      <c r="AR49" s="511">
        <v>494</v>
      </c>
      <c r="AS49" s="511">
        <v>481</v>
      </c>
      <c r="AT49" s="161"/>
      <c r="AU49" s="511">
        <v>841</v>
      </c>
      <c r="AV49" s="511">
        <v>901</v>
      </c>
      <c r="AW49" s="225">
        <v>-60</v>
      </c>
      <c r="AX49" s="167">
        <v>-6.6592674805771371E-2</v>
      </c>
      <c r="AY49" s="454"/>
      <c r="AZ49" s="1486">
        <v>841</v>
      </c>
      <c r="BA49" s="511">
        <v>901</v>
      </c>
      <c r="BB49" s="511">
        <v>974</v>
      </c>
      <c r="BC49" s="481">
        <v>973</v>
      </c>
      <c r="BD49" s="481">
        <v>1090</v>
      </c>
      <c r="BE49" s="481">
        <v>627</v>
      </c>
      <c r="BF49" s="481">
        <v>505</v>
      </c>
      <c r="BG49" s="481">
        <v>474</v>
      </c>
      <c r="BH49" s="481">
        <v>541</v>
      </c>
      <c r="BI49" s="481">
        <v>502</v>
      </c>
      <c r="BJ49" s="731">
        <v>464</v>
      </c>
      <c r="BK49" s="731">
        <v>279</v>
      </c>
      <c r="BL49" s="731">
        <v>237</v>
      </c>
      <c r="BM49" s="428"/>
      <c r="BO49" s="381"/>
      <c r="BP49" s="381"/>
      <c r="BQ49" s="381"/>
      <c r="BR49" s="381"/>
    </row>
    <row r="50" spans="1:70" ht="12.75" customHeight="1" x14ac:dyDescent="0.2">
      <c r="A50" s="161"/>
      <c r="B50" s="161"/>
      <c r="C50" s="634"/>
      <c r="D50" s="175"/>
      <c r="E50" s="390"/>
      <c r="F50" s="390"/>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4"/>
      <c r="AS50" s="454"/>
      <c r="AT50" s="454"/>
      <c r="AU50" s="454"/>
      <c r="AV50" s="454"/>
      <c r="AW50" s="454"/>
      <c r="AX50" s="454"/>
      <c r="AY50" s="454"/>
      <c r="AZ50" s="454"/>
      <c r="BA50" s="454"/>
      <c r="BB50" s="454"/>
      <c r="BC50" s="454"/>
      <c r="BD50" s="454"/>
      <c r="BE50" s="454"/>
      <c r="BF50" s="454"/>
      <c r="BG50" s="454"/>
      <c r="BH50" s="454"/>
      <c r="BI50" s="454"/>
      <c r="BJ50" s="731"/>
      <c r="BK50" s="731"/>
      <c r="BL50" s="731"/>
      <c r="BM50" s="428"/>
      <c r="BO50" s="381"/>
      <c r="BP50" s="381"/>
      <c r="BQ50" s="381"/>
      <c r="BR50" s="381"/>
    </row>
    <row r="51" spans="1:70" ht="18" customHeight="1" x14ac:dyDescent="0.2">
      <c r="A51" s="635" t="s">
        <v>180</v>
      </c>
      <c r="B51" s="161"/>
      <c r="C51" s="438"/>
      <c r="D51" s="438"/>
      <c r="E51" s="390"/>
      <c r="F51" s="390"/>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38"/>
      <c r="AO51" s="438"/>
      <c r="AP51" s="438"/>
      <c r="AQ51" s="438"/>
      <c r="AR51" s="438"/>
      <c r="AS51" s="438"/>
      <c r="AT51" s="454"/>
      <c r="AU51" s="732"/>
      <c r="AV51" s="438"/>
      <c r="AW51" s="454"/>
      <c r="AX51" s="454"/>
      <c r="AY51" s="438"/>
      <c r="AZ51" s="438"/>
      <c r="BA51" s="499"/>
      <c r="BB51" s="499"/>
      <c r="BC51" s="499"/>
      <c r="BD51" s="499"/>
      <c r="BE51" s="438"/>
      <c r="BF51" s="438"/>
      <c r="BG51" s="438"/>
      <c r="BH51" s="438"/>
      <c r="BI51" s="438"/>
      <c r="BJ51" s="553"/>
      <c r="BK51" s="553"/>
      <c r="BL51" s="553"/>
      <c r="BM51" s="428"/>
      <c r="BO51" s="381"/>
      <c r="BP51" s="381"/>
      <c r="BQ51" s="381"/>
      <c r="BR51" s="381"/>
    </row>
    <row r="52" spans="1:70" ht="12.75" customHeight="1" x14ac:dyDescent="0.2">
      <c r="A52" s="636"/>
      <c r="B52" s="161"/>
      <c r="C52" s="438"/>
      <c r="D52" s="438"/>
      <c r="E52" s="390"/>
      <c r="F52" s="390"/>
      <c r="G52" s="454"/>
      <c r="H52" s="454"/>
      <c r="I52" s="454"/>
      <c r="J52" s="454"/>
      <c r="K52" s="454"/>
      <c r="L52" s="454"/>
      <c r="M52" s="454"/>
      <c r="N52" s="454"/>
      <c r="O52" s="454"/>
      <c r="P52" s="454"/>
      <c r="Q52" s="454"/>
      <c r="R52" s="454"/>
      <c r="S52" s="454"/>
      <c r="T52" s="454"/>
      <c r="U52" s="454"/>
      <c r="V52" s="733"/>
      <c r="W52" s="454"/>
      <c r="X52" s="454"/>
      <c r="Y52" s="454"/>
      <c r="Z52" s="733"/>
      <c r="AA52" s="454"/>
      <c r="AB52" s="733"/>
      <c r="AC52" s="454"/>
      <c r="AD52" s="733"/>
      <c r="AE52" s="454"/>
      <c r="AF52" s="733"/>
      <c r="AG52" s="454"/>
      <c r="AH52" s="733"/>
      <c r="AI52" s="454"/>
      <c r="AJ52" s="454"/>
      <c r="AK52" s="454"/>
      <c r="AL52" s="454"/>
      <c r="AM52" s="454"/>
      <c r="AN52" s="438"/>
      <c r="AO52" s="438"/>
      <c r="AP52" s="438"/>
      <c r="AQ52" s="438"/>
      <c r="AR52" s="438"/>
      <c r="AS52" s="438"/>
      <c r="AT52" s="454"/>
      <c r="AU52" s="438"/>
      <c r="AV52" s="438"/>
      <c r="AW52" s="454"/>
      <c r="AX52" s="454"/>
      <c r="AY52" s="438"/>
      <c r="AZ52" s="438"/>
      <c r="BA52" s="438"/>
      <c r="BB52" s="438"/>
      <c r="BC52" s="438"/>
      <c r="BD52" s="438"/>
      <c r="BE52" s="438"/>
      <c r="BF52" s="438"/>
      <c r="BG52" s="438"/>
      <c r="BH52" s="438"/>
      <c r="BI52" s="438"/>
      <c r="BJ52" s="553"/>
      <c r="BK52" s="553"/>
      <c r="BL52" s="553"/>
      <c r="BM52" s="428"/>
      <c r="BO52" s="381"/>
      <c r="BP52" s="381"/>
      <c r="BQ52" s="381"/>
      <c r="BR52" s="381"/>
    </row>
    <row r="53" spans="1:70" ht="12.75" customHeight="1" x14ac:dyDescent="0.2">
      <c r="A53" s="160"/>
      <c r="B53" s="161"/>
      <c r="C53" s="1522" t="s">
        <v>337</v>
      </c>
      <c r="D53" s="1523"/>
      <c r="E53" s="112"/>
      <c r="F53" s="114"/>
      <c r="G53" s="200"/>
      <c r="H53" s="200"/>
      <c r="I53" s="201"/>
      <c r="J53" s="200"/>
      <c r="K53" s="200"/>
      <c r="L53" s="200"/>
      <c r="M53" s="464"/>
      <c r="N53" s="200"/>
      <c r="O53" s="200"/>
      <c r="P53" s="200"/>
      <c r="Q53" s="464"/>
      <c r="R53" s="200"/>
      <c r="S53" s="200"/>
      <c r="T53" s="200"/>
      <c r="U53" s="464"/>
      <c r="V53" s="465"/>
      <c r="W53" s="466"/>
      <c r="X53" s="200"/>
      <c r="Y53" s="464"/>
      <c r="Z53" s="465"/>
      <c r="AA53" s="466"/>
      <c r="AB53" s="200"/>
      <c r="AC53" s="464"/>
      <c r="AE53" s="466"/>
      <c r="AF53" s="156"/>
      <c r="AG53" s="464"/>
      <c r="AH53" s="466"/>
      <c r="AJ53" s="200"/>
      <c r="AK53" s="464"/>
      <c r="AL53" s="466"/>
      <c r="AM53" s="466"/>
      <c r="AN53" s="466"/>
      <c r="AO53" s="466"/>
      <c r="AP53" s="467"/>
      <c r="AQ53" s="464"/>
      <c r="AR53" s="464"/>
      <c r="AS53" s="464"/>
      <c r="AT53" s="468"/>
      <c r="AU53" s="206" t="s">
        <v>338</v>
      </c>
      <c r="AV53" s="206"/>
      <c r="AW53" s="206" t="s">
        <v>327</v>
      </c>
      <c r="AX53" s="207"/>
      <c r="AY53" s="208"/>
      <c r="AZ53" s="209"/>
      <c r="BA53" s="209"/>
      <c r="BB53" s="209"/>
      <c r="BC53" s="209"/>
      <c r="BD53" s="209"/>
      <c r="BE53" s="209"/>
      <c r="BF53" s="209"/>
      <c r="BG53" s="209"/>
      <c r="BH53" s="734"/>
      <c r="BI53" s="735"/>
      <c r="BJ53" s="209"/>
      <c r="BK53" s="209"/>
      <c r="BL53" s="564"/>
      <c r="BM53" s="470"/>
      <c r="BO53" s="381"/>
      <c r="BP53" s="381"/>
      <c r="BQ53" s="381"/>
      <c r="BR53" s="381"/>
    </row>
    <row r="54" spans="1:70" ht="12.75" customHeight="1" x14ac:dyDescent="0.2">
      <c r="A54" s="160" t="s">
        <v>2</v>
      </c>
      <c r="B54" s="161"/>
      <c r="C54" s="1524" t="s">
        <v>38</v>
      </c>
      <c r="D54" s="1525"/>
      <c r="E54" s="117"/>
      <c r="F54" s="118" t="s">
        <v>282</v>
      </c>
      <c r="G54" s="210" t="s">
        <v>281</v>
      </c>
      <c r="H54" s="210" t="s">
        <v>280</v>
      </c>
      <c r="I54" s="211" t="s">
        <v>278</v>
      </c>
      <c r="J54" s="210" t="s">
        <v>258</v>
      </c>
      <c r="K54" s="210" t="s">
        <v>259</v>
      </c>
      <c r="L54" s="210" t="s">
        <v>260</v>
      </c>
      <c r="M54" s="211" t="s">
        <v>261</v>
      </c>
      <c r="N54" s="210" t="s">
        <v>232</v>
      </c>
      <c r="O54" s="210" t="s">
        <v>231</v>
      </c>
      <c r="P54" s="210" t="s">
        <v>230</v>
      </c>
      <c r="Q54" s="211" t="s">
        <v>229</v>
      </c>
      <c r="R54" s="210" t="s">
        <v>206</v>
      </c>
      <c r="S54" s="210" t="s">
        <v>207</v>
      </c>
      <c r="T54" s="210" t="s">
        <v>208</v>
      </c>
      <c r="U54" s="211" t="s">
        <v>209</v>
      </c>
      <c r="V54" s="212" t="s">
        <v>154</v>
      </c>
      <c r="W54" s="210" t="s">
        <v>155</v>
      </c>
      <c r="X54" s="210" t="s">
        <v>156</v>
      </c>
      <c r="Y54" s="211" t="s">
        <v>153</v>
      </c>
      <c r="Z54" s="212" t="s">
        <v>130</v>
      </c>
      <c r="AA54" s="210" t="s">
        <v>131</v>
      </c>
      <c r="AB54" s="210" t="s">
        <v>132</v>
      </c>
      <c r="AC54" s="211" t="s">
        <v>133</v>
      </c>
      <c r="AD54" s="210" t="s">
        <v>112</v>
      </c>
      <c r="AE54" s="210" t="s">
        <v>111</v>
      </c>
      <c r="AF54" s="210" t="s">
        <v>110</v>
      </c>
      <c r="AG54" s="211" t="s">
        <v>109</v>
      </c>
      <c r="AH54" s="210" t="s">
        <v>80</v>
      </c>
      <c r="AI54" s="210" t="s">
        <v>81</v>
      </c>
      <c r="AJ54" s="210" t="s">
        <v>82</v>
      </c>
      <c r="AK54" s="211" t="s">
        <v>29</v>
      </c>
      <c r="AL54" s="210" t="s">
        <v>30</v>
      </c>
      <c r="AM54" s="210" t="s">
        <v>31</v>
      </c>
      <c r="AN54" s="210" t="s">
        <v>32</v>
      </c>
      <c r="AO54" s="210" t="s">
        <v>33</v>
      </c>
      <c r="AP54" s="213" t="s">
        <v>34</v>
      </c>
      <c r="AQ54" s="211" t="s">
        <v>35</v>
      </c>
      <c r="AR54" s="211" t="s">
        <v>36</v>
      </c>
      <c r="AS54" s="211" t="s">
        <v>37</v>
      </c>
      <c r="AT54" s="214"/>
      <c r="AU54" s="210" t="s">
        <v>282</v>
      </c>
      <c r="AV54" s="210" t="s">
        <v>258</v>
      </c>
      <c r="AW54" s="1520" t="s">
        <v>38</v>
      </c>
      <c r="AX54" s="1521"/>
      <c r="AY54" s="567"/>
      <c r="AZ54" s="212" t="s">
        <v>321</v>
      </c>
      <c r="BA54" s="212" t="s">
        <v>269</v>
      </c>
      <c r="BB54" s="212" t="s">
        <v>233</v>
      </c>
      <c r="BC54" s="212" t="s">
        <v>210</v>
      </c>
      <c r="BD54" s="212" t="s">
        <v>157</v>
      </c>
      <c r="BE54" s="212" t="s">
        <v>114</v>
      </c>
      <c r="BF54" s="212" t="s">
        <v>113</v>
      </c>
      <c r="BG54" s="212" t="s">
        <v>42</v>
      </c>
      <c r="BH54" s="212" t="s">
        <v>39</v>
      </c>
      <c r="BI54" s="213" t="s">
        <v>40</v>
      </c>
      <c r="BJ54" s="213" t="s">
        <v>116</v>
      </c>
      <c r="BK54" s="213" t="s">
        <v>117</v>
      </c>
      <c r="BL54" s="212" t="s">
        <v>118</v>
      </c>
      <c r="BM54" s="470"/>
      <c r="BO54" s="381"/>
      <c r="BP54" s="381"/>
      <c r="BQ54" s="381"/>
      <c r="BR54" s="381"/>
    </row>
    <row r="55" spans="1:70" ht="12.75" customHeight="1" x14ac:dyDescent="0.2">
      <c r="A55" s="453"/>
      <c r="B55" s="454" t="s">
        <v>4</v>
      </c>
      <c r="C55" s="455">
        <v>-20800</v>
      </c>
      <c r="D55" s="256">
        <v>-0.13050652846359934</v>
      </c>
      <c r="E55" s="389"/>
      <c r="F55" s="408">
        <v>138579</v>
      </c>
      <c r="G55" s="514">
        <v>122145</v>
      </c>
      <c r="H55" s="514">
        <v>126511</v>
      </c>
      <c r="I55" s="530">
        <v>145035</v>
      </c>
      <c r="J55" s="514">
        <v>159379</v>
      </c>
      <c r="K55" s="514">
        <v>103866</v>
      </c>
      <c r="L55" s="514">
        <v>170615</v>
      </c>
      <c r="M55" s="530">
        <v>179245</v>
      </c>
      <c r="N55" s="514">
        <v>186659</v>
      </c>
      <c r="O55" s="514">
        <v>171234</v>
      </c>
      <c r="P55" s="514">
        <v>126691</v>
      </c>
      <c r="Q55" s="736">
        <v>131206</v>
      </c>
      <c r="R55" s="514">
        <v>153997</v>
      </c>
      <c r="S55" s="514">
        <v>165625</v>
      </c>
      <c r="T55" s="514">
        <v>120110</v>
      </c>
      <c r="U55" s="736">
        <v>101301</v>
      </c>
      <c r="V55" s="514">
        <v>113067</v>
      </c>
      <c r="W55" s="514">
        <v>93581</v>
      </c>
      <c r="X55" s="514">
        <v>69452</v>
      </c>
      <c r="Y55" s="736">
        <v>97377</v>
      </c>
      <c r="Z55" s="514">
        <v>163771</v>
      </c>
      <c r="AA55" s="514">
        <v>177758</v>
      </c>
      <c r="AB55" s="514">
        <v>96963</v>
      </c>
      <c r="AC55" s="736">
        <v>100152</v>
      </c>
      <c r="AD55" s="575">
        <v>83496</v>
      </c>
      <c r="AE55" s="570">
        <v>116090</v>
      </c>
      <c r="AF55" s="514">
        <v>78475</v>
      </c>
      <c r="AG55" s="736">
        <v>85497</v>
      </c>
      <c r="AH55" s="570">
        <v>64972</v>
      </c>
      <c r="AI55" s="570">
        <v>49250</v>
      </c>
      <c r="AJ55" s="514">
        <v>58336</v>
      </c>
      <c r="AK55" s="736">
        <v>104793</v>
      </c>
      <c r="AL55" s="527">
        <v>77965</v>
      </c>
      <c r="AM55" s="527">
        <v>109583</v>
      </c>
      <c r="AN55" s="527">
        <v>89071</v>
      </c>
      <c r="AO55" s="527">
        <v>155023</v>
      </c>
      <c r="AP55" s="679">
        <v>130151</v>
      </c>
      <c r="AQ55" s="480">
        <v>101427</v>
      </c>
      <c r="AR55" s="480">
        <v>93033</v>
      </c>
      <c r="AS55" s="661">
        <v>125106</v>
      </c>
      <c r="AT55" s="478"/>
      <c r="AU55" s="498">
        <v>532270</v>
      </c>
      <c r="AV55" s="498">
        <v>613105</v>
      </c>
      <c r="AW55" s="737">
        <v>-80835</v>
      </c>
      <c r="AX55" s="573">
        <v>-0.13184527935671703</v>
      </c>
      <c r="AY55" s="438"/>
      <c r="AZ55" s="655">
        <v>532270</v>
      </c>
      <c r="BA55" s="655">
        <v>613105</v>
      </c>
      <c r="BB55" s="655">
        <v>615790</v>
      </c>
      <c r="BC55" s="655">
        <v>541033</v>
      </c>
      <c r="BD55" s="655">
        <v>373477</v>
      </c>
      <c r="BE55" s="531">
        <v>538644</v>
      </c>
      <c r="BF55" s="531">
        <v>363558</v>
      </c>
      <c r="BG55" s="531">
        <v>277351</v>
      </c>
      <c r="BH55" s="679">
        <v>431642</v>
      </c>
      <c r="BI55" s="738">
        <v>449717</v>
      </c>
      <c r="BJ55" s="574">
        <v>333666</v>
      </c>
      <c r="BK55" s="574">
        <v>239654</v>
      </c>
      <c r="BL55" s="628">
        <v>211758</v>
      </c>
      <c r="BM55" s="470"/>
      <c r="BO55" s="381"/>
      <c r="BP55" s="381"/>
      <c r="BQ55" s="381"/>
      <c r="BR55" s="381"/>
    </row>
    <row r="56" spans="1:70" ht="12.75" customHeight="1" x14ac:dyDescent="0.25">
      <c r="A56" s="438"/>
      <c r="B56" s="454" t="s">
        <v>79</v>
      </c>
      <c r="C56" s="455">
        <v>-11447</v>
      </c>
      <c r="D56" s="576">
        <v>-7.7959314323074513E-2</v>
      </c>
      <c r="E56" s="141"/>
      <c r="F56" s="408">
        <v>135386</v>
      </c>
      <c r="G56" s="514">
        <v>136812</v>
      </c>
      <c r="H56" s="514">
        <v>122851</v>
      </c>
      <c r="I56" s="530">
        <v>130336</v>
      </c>
      <c r="J56" s="514">
        <v>146833</v>
      </c>
      <c r="K56" s="514">
        <v>121788</v>
      </c>
      <c r="L56" s="514">
        <v>140252</v>
      </c>
      <c r="M56" s="530">
        <v>148035</v>
      </c>
      <c r="N56" s="514">
        <v>148095</v>
      </c>
      <c r="O56" s="514">
        <v>139490</v>
      </c>
      <c r="P56" s="514">
        <v>117740</v>
      </c>
      <c r="Q56" s="736">
        <v>115309</v>
      </c>
      <c r="R56" s="514">
        <v>132501</v>
      </c>
      <c r="S56" s="514">
        <v>136450</v>
      </c>
      <c r="T56" s="514">
        <v>117864</v>
      </c>
      <c r="U56" s="736">
        <v>116652</v>
      </c>
      <c r="V56" s="514">
        <v>103027</v>
      </c>
      <c r="W56" s="514">
        <v>77401</v>
      </c>
      <c r="X56" s="514">
        <v>69639</v>
      </c>
      <c r="Y56" s="736">
        <v>80041</v>
      </c>
      <c r="Z56" s="514">
        <v>107677</v>
      </c>
      <c r="AA56" s="514">
        <v>115616</v>
      </c>
      <c r="AB56" s="514">
        <v>75787</v>
      </c>
      <c r="AC56" s="736">
        <v>74136</v>
      </c>
      <c r="AD56" s="575">
        <v>66336</v>
      </c>
      <c r="AE56" s="514">
        <v>88110</v>
      </c>
      <c r="AF56" s="514">
        <v>64018</v>
      </c>
      <c r="AG56" s="736">
        <v>69132</v>
      </c>
      <c r="AH56" s="514">
        <v>54518</v>
      </c>
      <c r="AI56" s="514">
        <v>58297</v>
      </c>
      <c r="AJ56" s="514">
        <v>63150</v>
      </c>
      <c r="AK56" s="736">
        <v>85020</v>
      </c>
      <c r="AL56" s="527">
        <v>73158</v>
      </c>
      <c r="AM56" s="527">
        <v>86348</v>
      </c>
      <c r="AN56" s="527">
        <v>72982</v>
      </c>
      <c r="AO56" s="527">
        <v>106349</v>
      </c>
      <c r="AP56" s="441">
        <v>100905</v>
      </c>
      <c r="AQ56" s="480">
        <v>75317</v>
      </c>
      <c r="AR56" s="480">
        <v>70703</v>
      </c>
      <c r="AS56" s="480">
        <v>91522</v>
      </c>
      <c r="AT56" s="478"/>
      <c r="AU56" s="498">
        <v>525385</v>
      </c>
      <c r="AV56" s="498">
        <v>556908</v>
      </c>
      <c r="AW56" s="526">
        <v>-31523</v>
      </c>
      <c r="AX56" s="576">
        <v>-5.6603604185969672E-2</v>
      </c>
      <c r="AY56" s="438"/>
      <c r="AZ56" s="655">
        <v>525385</v>
      </c>
      <c r="BA56" s="655">
        <v>556908</v>
      </c>
      <c r="BB56" s="655">
        <v>520634</v>
      </c>
      <c r="BC56" s="655">
        <v>503467</v>
      </c>
      <c r="BD56" s="655">
        <v>330108</v>
      </c>
      <c r="BE56" s="531">
        <v>373216</v>
      </c>
      <c r="BF56" s="531">
        <v>287596</v>
      </c>
      <c r="BG56" s="531">
        <v>260985</v>
      </c>
      <c r="BH56" s="441">
        <v>338837</v>
      </c>
      <c r="BI56" s="486">
        <v>338447</v>
      </c>
      <c r="BJ56" s="254">
        <v>231683</v>
      </c>
      <c r="BK56" s="254">
        <v>173735</v>
      </c>
      <c r="BL56" s="172">
        <v>154490</v>
      </c>
      <c r="BM56" s="470"/>
      <c r="BO56" s="620"/>
      <c r="BP56" s="381"/>
      <c r="BQ56" s="381"/>
      <c r="BR56" s="381"/>
    </row>
    <row r="57" spans="1:70" ht="24.75" customHeight="1" x14ac:dyDescent="0.25">
      <c r="A57" s="438"/>
      <c r="B57" s="630" t="s">
        <v>124</v>
      </c>
      <c r="C57" s="455">
        <v>-9353</v>
      </c>
      <c r="D57" s="576">
        <v>-0.7454965726127849</v>
      </c>
      <c r="E57" s="141"/>
      <c r="F57" s="411">
        <v>3193</v>
      </c>
      <c r="G57" s="526">
        <v>-14667</v>
      </c>
      <c r="H57" s="514">
        <v>3660</v>
      </c>
      <c r="I57" s="497">
        <v>14699</v>
      </c>
      <c r="J57" s="526">
        <v>12546</v>
      </c>
      <c r="K57" s="526">
        <v>-17922</v>
      </c>
      <c r="L57" s="514">
        <v>30363</v>
      </c>
      <c r="M57" s="497">
        <v>31210</v>
      </c>
      <c r="N57" s="514">
        <v>38564</v>
      </c>
      <c r="O57" s="514">
        <v>31744</v>
      </c>
      <c r="P57" s="514">
        <v>8951</v>
      </c>
      <c r="Q57" s="736">
        <v>15897</v>
      </c>
      <c r="R57" s="514">
        <v>21496</v>
      </c>
      <c r="S57" s="514">
        <v>29175</v>
      </c>
      <c r="T57" s="514">
        <v>2246</v>
      </c>
      <c r="U57" s="500">
        <v>-15351</v>
      </c>
      <c r="V57" s="514">
        <v>10040</v>
      </c>
      <c r="W57" s="514">
        <v>16180</v>
      </c>
      <c r="X57" s="526">
        <v>-187</v>
      </c>
      <c r="Y57" s="736">
        <v>17336</v>
      </c>
      <c r="Z57" s="514">
        <v>56094</v>
      </c>
      <c r="AA57" s="514">
        <v>62142</v>
      </c>
      <c r="AB57" s="514" t="e">
        <v>#VALUE!</v>
      </c>
      <c r="AC57" s="736" t="e">
        <v>#VALUE!</v>
      </c>
      <c r="AD57" s="575">
        <v>17160</v>
      </c>
      <c r="AE57" s="514">
        <v>27980</v>
      </c>
      <c r="AF57" s="514">
        <v>14457</v>
      </c>
      <c r="AG57" s="736">
        <v>16365</v>
      </c>
      <c r="AH57" s="514">
        <v>10454</v>
      </c>
      <c r="AI57" s="514">
        <v>-9047</v>
      </c>
      <c r="AJ57" s="514">
        <v>-4814</v>
      </c>
      <c r="AK57" s="736">
        <v>19773</v>
      </c>
      <c r="AL57" s="527">
        <v>4807</v>
      </c>
      <c r="AM57" s="527">
        <v>23235</v>
      </c>
      <c r="AN57" s="527">
        <v>16089</v>
      </c>
      <c r="AO57" s="527">
        <v>48674</v>
      </c>
      <c r="AP57" s="441">
        <v>29246</v>
      </c>
      <c r="AQ57" s="480">
        <v>26110</v>
      </c>
      <c r="AR57" s="480">
        <v>22330</v>
      </c>
      <c r="AS57" s="480">
        <v>33584</v>
      </c>
      <c r="AT57" s="478"/>
      <c r="AU57" s="498">
        <v>6885</v>
      </c>
      <c r="AV57" s="498">
        <v>56197</v>
      </c>
      <c r="AW57" s="526">
        <v>-49312</v>
      </c>
      <c r="AX57" s="576">
        <v>-0.8774845632329128</v>
      </c>
      <c r="AY57" s="498"/>
      <c r="AZ57" s="501">
        <v>6885</v>
      </c>
      <c r="BA57" s="655">
        <v>56197</v>
      </c>
      <c r="BB57" s="655">
        <v>95156</v>
      </c>
      <c r="BC57" s="655">
        <v>37566</v>
      </c>
      <c r="BD57" s="655">
        <v>43369</v>
      </c>
      <c r="BE57" s="531">
        <v>165428</v>
      </c>
      <c r="BF57" s="531">
        <v>75962</v>
      </c>
      <c r="BG57" s="531">
        <v>16366</v>
      </c>
      <c r="BH57" s="441">
        <v>92805</v>
      </c>
      <c r="BI57" s="486">
        <v>111270</v>
      </c>
      <c r="BJ57" s="254">
        <v>101983</v>
      </c>
      <c r="BK57" s="254">
        <v>65919</v>
      </c>
      <c r="BL57" s="172">
        <v>57268</v>
      </c>
      <c r="BM57" s="470"/>
      <c r="BO57" s="620"/>
      <c r="BP57" s="381"/>
      <c r="BQ57" s="381"/>
      <c r="BR57" s="381"/>
    </row>
    <row r="58" spans="1:70" ht="13.5" x14ac:dyDescent="0.25">
      <c r="A58" s="438"/>
      <c r="B58" s="630" t="s">
        <v>71</v>
      </c>
      <c r="C58" s="457">
        <v>-11297</v>
      </c>
      <c r="D58" s="588">
        <v>-1.1987478777589133</v>
      </c>
      <c r="E58" s="141"/>
      <c r="F58" s="426">
        <v>-1873</v>
      </c>
      <c r="G58" s="583">
        <v>-18585</v>
      </c>
      <c r="H58" s="583">
        <v>-454</v>
      </c>
      <c r="I58" s="505">
        <v>10710</v>
      </c>
      <c r="J58" s="579">
        <v>9424</v>
      </c>
      <c r="K58" s="583">
        <v>-20619</v>
      </c>
      <c r="L58" s="579">
        <v>26971</v>
      </c>
      <c r="M58" s="505">
        <v>28511</v>
      </c>
      <c r="N58" s="579">
        <v>36319</v>
      </c>
      <c r="O58" s="579">
        <v>29588</v>
      </c>
      <c r="P58" s="579">
        <v>7118</v>
      </c>
      <c r="Q58" s="739">
        <v>13594</v>
      </c>
      <c r="R58" s="579">
        <v>20986</v>
      </c>
      <c r="S58" s="579">
        <v>28327</v>
      </c>
      <c r="T58" s="579">
        <v>1742</v>
      </c>
      <c r="U58" s="740">
        <v>-17055</v>
      </c>
      <c r="V58" s="579">
        <v>6933</v>
      </c>
      <c r="W58" s="579">
        <v>13565</v>
      </c>
      <c r="X58" s="583">
        <v>-3291</v>
      </c>
      <c r="Y58" s="739">
        <v>14295</v>
      </c>
      <c r="Z58" s="579">
        <v>53545</v>
      </c>
      <c r="AA58" s="579">
        <v>59408</v>
      </c>
      <c r="AB58" s="579">
        <v>21176</v>
      </c>
      <c r="AC58" s="739">
        <v>26016</v>
      </c>
      <c r="AD58" s="584">
        <v>17160</v>
      </c>
      <c r="AE58" s="579">
        <v>27980</v>
      </c>
      <c r="AF58" s="579">
        <v>14457</v>
      </c>
      <c r="AG58" s="739">
        <v>16365</v>
      </c>
      <c r="AH58" s="579">
        <v>10454</v>
      </c>
      <c r="AI58" s="579">
        <v>-9047</v>
      </c>
      <c r="AJ58" s="579">
        <v>-4814</v>
      </c>
      <c r="AK58" s="739">
        <v>19773</v>
      </c>
      <c r="AL58" s="741">
        <v>4807</v>
      </c>
      <c r="AM58" s="741">
        <v>23235</v>
      </c>
      <c r="AN58" s="741">
        <v>16089</v>
      </c>
      <c r="AO58" s="741">
        <v>48674</v>
      </c>
      <c r="AP58" s="742">
        <v>29246</v>
      </c>
      <c r="AQ58" s="503">
        <v>26110</v>
      </c>
      <c r="AR58" s="503">
        <v>22330</v>
      </c>
      <c r="AS58" s="503">
        <v>33584</v>
      </c>
      <c r="AT58" s="478"/>
      <c r="AU58" s="583">
        <v>-10202</v>
      </c>
      <c r="AV58" s="583">
        <v>44287</v>
      </c>
      <c r="AW58" s="583">
        <v>-54489</v>
      </c>
      <c r="AX58" s="588">
        <v>-1.2303610540339152</v>
      </c>
      <c r="AY58" s="438"/>
      <c r="AZ58" s="532">
        <v>-10202</v>
      </c>
      <c r="BA58" s="743">
        <v>44287</v>
      </c>
      <c r="BB58" s="743">
        <v>86619</v>
      </c>
      <c r="BC58" s="743">
        <v>34000</v>
      </c>
      <c r="BD58" s="743">
        <v>31502</v>
      </c>
      <c r="BE58" s="743">
        <v>154525</v>
      </c>
      <c r="BF58" s="743" t="e">
        <f>+BF57-#REF!</f>
        <v>#REF!</v>
      </c>
      <c r="BG58" s="743">
        <f>+BG57</f>
        <v>16366</v>
      </c>
      <c r="BH58" s="742">
        <f>+BH57</f>
        <v>92805</v>
      </c>
      <c r="BI58" s="509">
        <v>111270</v>
      </c>
      <c r="BJ58" s="533">
        <v>101983</v>
      </c>
      <c r="BK58" s="533">
        <v>65919</v>
      </c>
      <c r="BL58" s="436">
        <v>57268</v>
      </c>
      <c r="BM58" s="470"/>
      <c r="BO58" s="620"/>
      <c r="BP58" s="381"/>
      <c r="BQ58" s="381"/>
      <c r="BR58" s="381"/>
    </row>
    <row r="59" spans="1:70" ht="12.75" customHeight="1" x14ac:dyDescent="0.2">
      <c r="A59" s="438"/>
      <c r="B59" s="454"/>
      <c r="C59" s="226"/>
      <c r="D59" s="175"/>
      <c r="E59" s="138"/>
      <c r="F59" s="599"/>
      <c r="G59" s="647"/>
      <c r="H59" s="647"/>
      <c r="I59" s="647"/>
      <c r="J59" s="647"/>
      <c r="K59" s="647"/>
      <c r="L59" s="647"/>
      <c r="M59" s="647"/>
      <c r="N59" s="647"/>
      <c r="O59" s="647"/>
      <c r="P59" s="647"/>
      <c r="Q59" s="647"/>
      <c r="R59" s="647"/>
      <c r="S59" s="647"/>
      <c r="T59" s="647"/>
      <c r="U59" s="647"/>
      <c r="V59" s="647"/>
      <c r="W59" s="647"/>
      <c r="X59" s="647"/>
      <c r="Y59" s="647"/>
      <c r="Z59" s="647"/>
      <c r="AA59" s="647"/>
      <c r="AB59" s="647"/>
      <c r="AC59" s="647"/>
      <c r="AD59" s="175"/>
      <c r="AE59" s="175"/>
      <c r="AF59" s="175"/>
      <c r="AG59" s="454"/>
      <c r="AH59" s="175"/>
      <c r="AI59" s="175"/>
      <c r="AJ59" s="175"/>
      <c r="AK59" s="454"/>
      <c r="AL59" s="438"/>
      <c r="AM59" s="438"/>
      <c r="AN59" s="438"/>
      <c r="AO59" s="438"/>
      <c r="AP59" s="438"/>
      <c r="AQ59" s="438"/>
      <c r="AR59" s="438"/>
      <c r="AS59" s="438"/>
      <c r="AT59" s="454"/>
      <c r="AU59" s="454"/>
      <c r="AV59" s="454"/>
      <c r="AW59" s="226"/>
      <c r="AX59" s="175"/>
      <c r="AY59" s="454"/>
      <c r="AZ59" s="454"/>
      <c r="BA59" s="454"/>
      <c r="BB59" s="454"/>
      <c r="BC59" s="454"/>
      <c r="BD59" s="454"/>
      <c r="BE59" s="454"/>
      <c r="BF59" s="454"/>
      <c r="BG59" s="454"/>
      <c r="BH59" s="438"/>
      <c r="BI59" s="438"/>
      <c r="BJ59" s="225"/>
      <c r="BK59" s="225"/>
      <c r="BL59" s="225"/>
      <c r="BM59" s="428"/>
      <c r="BO59" s="381"/>
      <c r="BP59" s="381"/>
      <c r="BQ59" s="381"/>
      <c r="BR59" s="381"/>
    </row>
    <row r="60" spans="1:70" ht="12.75" customHeight="1" x14ac:dyDescent="0.2">
      <c r="A60" s="438"/>
      <c r="B60" s="449" t="s">
        <v>74</v>
      </c>
      <c r="C60" s="634">
        <v>1.5774618818040431</v>
      </c>
      <c r="D60" s="175"/>
      <c r="E60" s="138"/>
      <c r="F60" s="138">
        <v>0.31505495060579164</v>
      </c>
      <c r="G60" s="175">
        <v>0.40292275574112735</v>
      </c>
      <c r="H60" s="175">
        <v>0.38849586201990338</v>
      </c>
      <c r="I60" s="175">
        <v>0.32645913055469372</v>
      </c>
      <c r="J60" s="175">
        <v>0.29928033178775121</v>
      </c>
      <c r="K60" s="175">
        <v>0.5194770184661005</v>
      </c>
      <c r="L60" s="175">
        <v>0.26697535386689331</v>
      </c>
      <c r="M60" s="175">
        <v>0.2707690591090407</v>
      </c>
      <c r="N60" s="175">
        <v>0.25229429065836634</v>
      </c>
      <c r="O60" s="175">
        <v>0.25411425301050022</v>
      </c>
      <c r="P60" s="175">
        <v>0.35130356536770568</v>
      </c>
      <c r="Q60" s="175">
        <v>0.33562489520296329</v>
      </c>
      <c r="R60" s="175">
        <v>0.25167373390390724</v>
      </c>
      <c r="S60" s="175">
        <v>0.26919849056603773</v>
      </c>
      <c r="T60" s="175">
        <v>0.35479144117891931</v>
      </c>
      <c r="U60" s="175">
        <v>0.4904097689065261</v>
      </c>
      <c r="V60" s="175">
        <v>0.28216897945465963</v>
      </c>
      <c r="W60" s="175">
        <v>0.29842596253512998</v>
      </c>
      <c r="X60" s="175">
        <v>0.42304037320739502</v>
      </c>
      <c r="Y60" s="175">
        <v>0.29447405444817565</v>
      </c>
      <c r="Z60" s="175">
        <v>0.16800288207313871</v>
      </c>
      <c r="AA60" s="175">
        <v>0.16132607252556846</v>
      </c>
      <c r="AB60" s="175">
        <v>0.26172870063838782</v>
      </c>
      <c r="AC60" s="175">
        <v>0.2405420609567436</v>
      </c>
      <c r="AD60" s="175">
        <v>0.22280109226789307</v>
      </c>
      <c r="AE60" s="175">
        <v>0.17315875613747955</v>
      </c>
      <c r="AF60" s="175">
        <v>0.22785600509716469</v>
      </c>
      <c r="AG60" s="175">
        <v>0.23973940606103139</v>
      </c>
      <c r="AH60" s="175">
        <v>0.32006094933201995</v>
      </c>
      <c r="AI60" s="175">
        <v>0.52846700507614208</v>
      </c>
      <c r="AJ60" s="175">
        <v>0.50111423477783867</v>
      </c>
      <c r="AK60" s="175">
        <v>0.26975084213640221</v>
      </c>
      <c r="AL60" s="257">
        <v>0.37782338228692364</v>
      </c>
      <c r="AM60" s="257">
        <v>0.22941514650995137</v>
      </c>
      <c r="AN60" s="257">
        <v>0.30967430476810637</v>
      </c>
      <c r="AO60" s="257">
        <v>0.16900000000000004</v>
      </c>
      <c r="AP60" s="257">
        <v>0.21100000000000008</v>
      </c>
      <c r="AQ60" s="257">
        <v>0.20399999999999996</v>
      </c>
      <c r="AR60" s="257">
        <v>0.249</v>
      </c>
      <c r="AS60" s="257">
        <v>0.17899999999999994</v>
      </c>
      <c r="AT60" s="454"/>
      <c r="AU60" s="175">
        <v>0.35578184004358693</v>
      </c>
      <c r="AV60" s="175">
        <v>0.31925852831081136</v>
      </c>
      <c r="AW60" s="448">
        <v>3.6523311732775565</v>
      </c>
      <c r="AX60" s="175"/>
      <c r="AY60" s="175"/>
      <c r="AZ60" s="175">
        <v>0.35578184004358693</v>
      </c>
      <c r="BA60" s="175">
        <v>0.31925852831081136</v>
      </c>
      <c r="BB60" s="175">
        <v>0.29092547784147194</v>
      </c>
      <c r="BC60" s="175">
        <v>0.32463084506860024</v>
      </c>
      <c r="BD60" s="175">
        <v>0.31564728216195376</v>
      </c>
      <c r="BE60" s="175">
        <v>0.19588819331506524</v>
      </c>
      <c r="BF60" s="175" t="e">
        <f>(BF56-BF23-BF24)/BF19</f>
        <v>#REF!</v>
      </c>
      <c r="BG60" s="257">
        <v>0.37614070257543691</v>
      </c>
      <c r="BH60" s="257">
        <v>0.25091858530912192</v>
      </c>
      <c r="BI60" s="257">
        <v>0.20899999999999996</v>
      </c>
      <c r="BJ60" s="449">
        <v>0.1419999999999999</v>
      </c>
      <c r="BK60" s="449">
        <v>0.13400000000000001</v>
      </c>
      <c r="BL60" s="449">
        <v>0.10299999999999998</v>
      </c>
      <c r="BM60" s="428"/>
      <c r="BO60" s="381"/>
      <c r="BP60" s="381"/>
      <c r="BQ60" s="381"/>
      <c r="BR60" s="381"/>
    </row>
    <row r="61" spans="1:70" ht="12.75" customHeight="1" x14ac:dyDescent="0.2">
      <c r="A61" s="438"/>
      <c r="B61" s="449" t="s">
        <v>75</v>
      </c>
      <c r="C61" s="634">
        <v>5.5677015232435512</v>
      </c>
      <c r="D61" s="175"/>
      <c r="E61" s="138"/>
      <c r="F61" s="138">
        <v>0.9769589909004972</v>
      </c>
      <c r="G61" s="175">
        <v>1.1200785951123664</v>
      </c>
      <c r="H61" s="175">
        <v>0.97106970935333692</v>
      </c>
      <c r="I61" s="175">
        <v>0.89865204950529187</v>
      </c>
      <c r="J61" s="175">
        <v>0.92128197566806169</v>
      </c>
      <c r="K61" s="175">
        <v>1.1725492461440703</v>
      </c>
      <c r="L61" s="175">
        <v>0.82203792163643286</v>
      </c>
      <c r="M61" s="175">
        <v>0.82588077770649115</v>
      </c>
      <c r="N61" s="175">
        <v>0.79339865744485938</v>
      </c>
      <c r="O61" s="175">
        <v>0.81461625611735988</v>
      </c>
      <c r="P61" s="175">
        <v>0.92934778318901901</v>
      </c>
      <c r="Q61" s="175">
        <v>0.87883938234531955</v>
      </c>
      <c r="R61" s="175">
        <v>0.86041286518568538</v>
      </c>
      <c r="S61" s="175">
        <v>0.82384905660377361</v>
      </c>
      <c r="T61" s="175">
        <v>0.98130047456498215</v>
      </c>
      <c r="U61" s="175">
        <v>1.1515384843190097</v>
      </c>
      <c r="V61" s="175">
        <v>0.91120309197201654</v>
      </c>
      <c r="W61" s="175">
        <v>0.82710165525053159</v>
      </c>
      <c r="X61" s="175">
        <v>1.0026925070552324</v>
      </c>
      <c r="Y61" s="175">
        <v>0.82197028045637055</v>
      </c>
      <c r="Z61" s="175">
        <v>0.65748514694298743</v>
      </c>
      <c r="AA61" s="175">
        <v>0.65041235837486922</v>
      </c>
      <c r="AB61" s="175">
        <v>0.78160741726225469</v>
      </c>
      <c r="AC61" s="175">
        <v>0.74023484303858134</v>
      </c>
      <c r="AD61" s="175">
        <v>0.79448117275079044</v>
      </c>
      <c r="AE61" s="175">
        <v>0.75898010164527518</v>
      </c>
      <c r="AF61" s="175">
        <v>0.81577572475310611</v>
      </c>
      <c r="AG61" s="175">
        <v>0.80858977507982732</v>
      </c>
      <c r="AH61" s="175">
        <v>0.83909991996552358</v>
      </c>
      <c r="AI61" s="175">
        <v>1.1836954314720811</v>
      </c>
      <c r="AJ61" s="175">
        <v>1.0825219418540866</v>
      </c>
      <c r="AK61" s="175">
        <v>0.8113137327874953</v>
      </c>
      <c r="AL61" s="257">
        <v>0.9383441287757327</v>
      </c>
      <c r="AM61" s="257">
        <v>0.78796893678764046</v>
      </c>
      <c r="AN61" s="257">
        <v>0.81936881813384832</v>
      </c>
      <c r="AO61" s="257">
        <v>0.68600000000000005</v>
      </c>
      <c r="AP61" s="257">
        <v>0.77500000000000002</v>
      </c>
      <c r="AQ61" s="257">
        <v>0.74299999999999999</v>
      </c>
      <c r="AR61" s="257">
        <v>0.76</v>
      </c>
      <c r="AS61" s="257">
        <v>0.73199999999999998</v>
      </c>
      <c r="AT61" s="454"/>
      <c r="AU61" s="175">
        <v>0.98706483551580959</v>
      </c>
      <c r="AV61" s="175">
        <v>0.90834033322187879</v>
      </c>
      <c r="AW61" s="448">
        <v>7.8724502293930794</v>
      </c>
      <c r="AX61" s="175"/>
      <c r="AY61" s="175"/>
      <c r="AZ61" s="175">
        <v>0.98706483551580959</v>
      </c>
      <c r="BA61" s="175">
        <v>0.90834033322187879</v>
      </c>
      <c r="BB61" s="175">
        <v>0.84547329446726971</v>
      </c>
      <c r="BC61" s="175">
        <v>0.93056615770202555</v>
      </c>
      <c r="BD61" s="175">
        <v>0.88387772205517345</v>
      </c>
      <c r="BE61" s="175">
        <v>0.69288064101707247</v>
      </c>
      <c r="BF61" s="175">
        <f>BF56/BF55</f>
        <v>0.79105947331649973</v>
      </c>
      <c r="BG61" s="257">
        <v>0.94099173970888872</v>
      </c>
      <c r="BH61" s="257">
        <v>0.78499543603263811</v>
      </c>
      <c r="BI61" s="257">
        <v>0.753</v>
      </c>
      <c r="BJ61" s="449">
        <v>0.69399999999999995</v>
      </c>
      <c r="BK61" s="449">
        <v>0.72499999999999998</v>
      </c>
      <c r="BL61" s="449">
        <v>0.73</v>
      </c>
      <c r="BM61" s="428"/>
      <c r="BO61" s="381"/>
      <c r="BP61" s="381"/>
      <c r="BQ61" s="381"/>
      <c r="BR61" s="381"/>
    </row>
    <row r="62" spans="1:70" ht="12.75" customHeight="1" x14ac:dyDescent="0.2">
      <c r="A62" s="438"/>
      <c r="B62" s="449" t="s">
        <v>76</v>
      </c>
      <c r="C62" s="634">
        <v>-7.2645252713319053</v>
      </c>
      <c r="D62" s="175"/>
      <c r="E62" s="138"/>
      <c r="F62" s="138">
        <v>-1.3515756355580572E-2</v>
      </c>
      <c r="G62" s="175">
        <v>-0.15215522534692374</v>
      </c>
      <c r="H62" s="175">
        <v>-3.5886207523456457E-3</v>
      </c>
      <c r="I62" s="175">
        <v>7.3844244492708655E-2</v>
      </c>
      <c r="J62" s="175">
        <v>5.9129496357738474E-2</v>
      </c>
      <c r="K62" s="175">
        <v>-0.19851539483565364</v>
      </c>
      <c r="L62" s="175">
        <v>0.15808105969580635</v>
      </c>
      <c r="M62" s="175">
        <v>0.15906161957097828</v>
      </c>
      <c r="N62" s="175">
        <v>0.19457406286329618</v>
      </c>
      <c r="O62" s="175">
        <v>0.1727927864793207</v>
      </c>
      <c r="P62" s="175">
        <v>5.6183943610832655E-2</v>
      </c>
      <c r="Q62" s="175">
        <v>0.10360806670426657</v>
      </c>
      <c r="R62" s="175">
        <v>0.1362753819879608</v>
      </c>
      <c r="S62" s="175">
        <v>0.1710309433962264</v>
      </c>
      <c r="T62" s="175">
        <v>1.4503371909083341E-2</v>
      </c>
      <c r="U62" s="175">
        <v>-0.16835964106968343</v>
      </c>
      <c r="V62" s="175">
        <v>6.1317625832471009E-2</v>
      </c>
      <c r="W62" s="175">
        <v>0.14495463822784541</v>
      </c>
      <c r="X62" s="175">
        <v>-4.7385244485399991E-2</v>
      </c>
      <c r="Y62" s="175">
        <v>0.14680057919221171</v>
      </c>
      <c r="Z62" s="175">
        <v>0.34251485305701251</v>
      </c>
      <c r="AA62" s="175">
        <v>0.34958764162513078</v>
      </c>
      <c r="AB62" s="175">
        <v>0.21839258273774534</v>
      </c>
      <c r="AC62" s="175">
        <v>0.25976515696141866</v>
      </c>
      <c r="AD62" s="175">
        <v>0.20551882724920953</v>
      </c>
      <c r="AE62" s="175">
        <v>0.24101989835472479</v>
      </c>
      <c r="AF62" s="175">
        <v>0.18422427524689391</v>
      </c>
      <c r="AG62" s="175">
        <v>0.19141022492017265</v>
      </c>
      <c r="AH62" s="175">
        <v>0.16090008003447639</v>
      </c>
      <c r="AI62" s="175">
        <v>-0.18369543147208123</v>
      </c>
      <c r="AJ62" s="175">
        <v>-8.2521941854086664E-2</v>
      </c>
      <c r="AK62" s="175">
        <v>0.18868626721250464</v>
      </c>
      <c r="AL62" s="257">
        <v>6.16558712242673E-2</v>
      </c>
      <c r="AM62" s="257">
        <v>0.21203106321235959</v>
      </c>
      <c r="AN62" s="257">
        <v>0.18063118186615174</v>
      </c>
      <c r="AO62" s="257">
        <v>0.31399999999999995</v>
      </c>
      <c r="AP62" s="257">
        <v>0.22500000000000001</v>
      </c>
      <c r="AQ62" s="257">
        <v>0.25700000000000001</v>
      </c>
      <c r="AR62" s="257">
        <v>0.24</v>
      </c>
      <c r="AS62" s="257">
        <v>0.26800000000000002</v>
      </c>
      <c r="AT62" s="454"/>
      <c r="AU62" s="175">
        <v>-1.9166964134743645E-2</v>
      </c>
      <c r="AV62" s="175">
        <v>7.2233956663214291E-2</v>
      </c>
      <c r="AW62" s="448">
        <v>-9.1400920797957941</v>
      </c>
      <c r="AX62" s="175"/>
      <c r="AY62" s="175"/>
      <c r="AZ62" s="175">
        <v>-1.9166964134743645E-2</v>
      </c>
      <c r="BA62" s="175">
        <v>7.2233956663214291E-2</v>
      </c>
      <c r="BB62" s="175">
        <v>0.14066321310836485</v>
      </c>
      <c r="BC62" s="175">
        <v>6.2842747115240655E-2</v>
      </c>
      <c r="BD62" s="175">
        <v>8.4347898264150137E-2</v>
      </c>
      <c r="BE62" s="175">
        <v>0.28687778941193071</v>
      </c>
      <c r="BF62" s="175" t="e">
        <f>BF58/BF55</f>
        <v>#REF!</v>
      </c>
      <c r="BG62" s="175">
        <f>BG58/BG55</f>
        <v>5.900826029111126E-2</v>
      </c>
      <c r="BH62" s="175">
        <f>BH57/BH55</f>
        <v>0.21500456396736184</v>
      </c>
      <c r="BI62" s="257">
        <v>0.247</v>
      </c>
      <c r="BJ62" s="449">
        <v>0.30600000000000005</v>
      </c>
      <c r="BK62" s="449">
        <v>0.27500000000000002</v>
      </c>
      <c r="BL62" s="449">
        <v>0.27</v>
      </c>
    </row>
    <row r="63" spans="1:70" ht="12.75" customHeight="1" x14ac:dyDescent="0.2">
      <c r="A63" s="438"/>
      <c r="B63" s="449"/>
      <c r="C63" s="634"/>
      <c r="D63" s="175"/>
      <c r="E63" s="138"/>
      <c r="F63" s="138"/>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257"/>
      <c r="AM63" s="257"/>
      <c r="AN63" s="257"/>
      <c r="AO63" s="257"/>
      <c r="AP63" s="257"/>
      <c r="AQ63" s="257"/>
      <c r="AR63" s="257"/>
      <c r="AS63" s="257"/>
      <c r="AT63" s="454"/>
      <c r="AU63" s="454"/>
      <c r="AV63" s="454"/>
      <c r="AW63" s="448"/>
      <c r="AX63" s="175"/>
      <c r="AY63" s="454"/>
      <c r="AZ63" s="257"/>
      <c r="BA63" s="257"/>
      <c r="BB63" s="257"/>
      <c r="BC63" s="257"/>
      <c r="BD63" s="257"/>
      <c r="BE63" s="257"/>
      <c r="BF63" s="257"/>
      <c r="BG63" s="257"/>
      <c r="BH63" s="257"/>
      <c r="BI63" s="257"/>
      <c r="BJ63" s="449"/>
      <c r="BK63" s="449"/>
      <c r="BL63" s="449"/>
    </row>
    <row r="64" spans="1:70" ht="12.75" customHeight="1" x14ac:dyDescent="0.2">
      <c r="A64" s="635" t="s">
        <v>135</v>
      </c>
      <c r="B64" s="449"/>
      <c r="C64" s="454"/>
      <c r="D64" s="454"/>
      <c r="E64" s="390"/>
      <c r="F64" s="390"/>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c r="AM64" s="454"/>
      <c r="AN64" s="454"/>
      <c r="AO64" s="161"/>
      <c r="AP64" s="454"/>
      <c r="AQ64" s="161"/>
      <c r="AR64" s="161"/>
      <c r="AS64" s="454"/>
      <c r="AT64" s="454"/>
      <c r="AU64" s="454"/>
      <c r="AV64" s="454"/>
      <c r="AW64" s="454"/>
      <c r="AX64" s="454"/>
      <c r="AY64" s="454"/>
      <c r="AZ64" s="454"/>
      <c r="BA64" s="454"/>
      <c r="BB64" s="454"/>
      <c r="BC64" s="454"/>
      <c r="BD64" s="454"/>
      <c r="BE64" s="454"/>
      <c r="BF64" s="454"/>
      <c r="BG64" s="454"/>
      <c r="BH64" s="454"/>
      <c r="BI64" s="454"/>
      <c r="BJ64" s="225"/>
      <c r="BK64" s="449"/>
      <c r="BL64" s="449"/>
    </row>
    <row r="65" spans="1:65" ht="12.75" customHeight="1" x14ac:dyDescent="0.2">
      <c r="C65" s="1522" t="s">
        <v>337</v>
      </c>
      <c r="D65" s="1523"/>
      <c r="E65" s="112"/>
      <c r="F65" s="114"/>
      <c r="G65" s="200"/>
      <c r="H65" s="200"/>
      <c r="I65" s="201"/>
      <c r="J65" s="200"/>
      <c r="K65" s="200"/>
      <c r="L65" s="200"/>
      <c r="M65" s="464"/>
      <c r="N65" s="200"/>
      <c r="O65" s="200"/>
      <c r="P65" s="200"/>
      <c r="Q65" s="464"/>
      <c r="R65" s="200"/>
      <c r="S65" s="200"/>
      <c r="T65" s="200"/>
      <c r="U65" s="464"/>
      <c r="V65" s="465"/>
      <c r="W65" s="466"/>
      <c r="X65" s="200"/>
      <c r="Y65" s="464"/>
      <c r="Z65" s="465"/>
      <c r="AA65" s="466"/>
      <c r="AB65" s="200"/>
      <c r="AC65" s="464"/>
      <c r="AE65" s="466"/>
      <c r="AF65" s="156"/>
      <c r="AG65" s="464"/>
      <c r="AH65" s="466"/>
      <c r="AJ65" s="200"/>
      <c r="AK65" s="464"/>
      <c r="AL65" s="466"/>
      <c r="AM65" s="466"/>
      <c r="AN65" s="466"/>
      <c r="AO65" s="466"/>
      <c r="AP65" s="467"/>
      <c r="AQ65" s="464"/>
      <c r="AR65" s="464"/>
      <c r="AS65" s="464"/>
      <c r="AT65" s="468"/>
      <c r="AU65" s="206" t="s">
        <v>338</v>
      </c>
      <c r="AV65" s="206"/>
      <c r="AW65" s="206" t="s">
        <v>327</v>
      </c>
      <c r="AX65" s="207"/>
      <c r="AY65" s="454"/>
      <c r="AZ65" s="209"/>
      <c r="BA65" s="209"/>
      <c r="BB65" s="209"/>
      <c r="BC65" s="209"/>
      <c r="BD65" s="209"/>
      <c r="BE65" s="209"/>
      <c r="BF65" s="209"/>
      <c r="BG65" s="209"/>
      <c r="BH65" s="734"/>
      <c r="BI65" s="735"/>
      <c r="BJ65" s="209"/>
      <c r="BK65" s="449"/>
      <c r="BL65" s="449"/>
      <c r="BM65" s="470"/>
    </row>
    <row r="66" spans="1:65" ht="12.75" customHeight="1" x14ac:dyDescent="0.2">
      <c r="C66" s="1524" t="s">
        <v>38</v>
      </c>
      <c r="D66" s="1525"/>
      <c r="E66" s="117"/>
      <c r="F66" s="118" t="s">
        <v>282</v>
      </c>
      <c r="G66" s="210" t="s">
        <v>281</v>
      </c>
      <c r="H66" s="210" t="s">
        <v>280</v>
      </c>
      <c r="I66" s="211" t="s">
        <v>278</v>
      </c>
      <c r="J66" s="210" t="s">
        <v>258</v>
      </c>
      <c r="K66" s="210" t="s">
        <v>259</v>
      </c>
      <c r="L66" s="210" t="s">
        <v>260</v>
      </c>
      <c r="M66" s="211" t="s">
        <v>261</v>
      </c>
      <c r="N66" s="210" t="s">
        <v>232</v>
      </c>
      <c r="O66" s="210" t="s">
        <v>231</v>
      </c>
      <c r="P66" s="210" t="s">
        <v>230</v>
      </c>
      <c r="Q66" s="211" t="s">
        <v>229</v>
      </c>
      <c r="R66" s="210" t="s">
        <v>206</v>
      </c>
      <c r="S66" s="210" t="s">
        <v>207</v>
      </c>
      <c r="T66" s="210" t="s">
        <v>208</v>
      </c>
      <c r="U66" s="211" t="s">
        <v>209</v>
      </c>
      <c r="V66" s="212" t="s">
        <v>154</v>
      </c>
      <c r="W66" s="210" t="s">
        <v>155</v>
      </c>
      <c r="X66" s="210" t="s">
        <v>156</v>
      </c>
      <c r="Y66" s="211" t="s">
        <v>153</v>
      </c>
      <c r="Z66" s="212" t="s">
        <v>130</v>
      </c>
      <c r="AA66" s="210" t="s">
        <v>131</v>
      </c>
      <c r="AB66" s="210" t="s">
        <v>132</v>
      </c>
      <c r="AC66" s="211" t="s">
        <v>133</v>
      </c>
      <c r="AD66" s="210" t="s">
        <v>112</v>
      </c>
      <c r="AE66" s="210" t="s">
        <v>111</v>
      </c>
      <c r="AF66" s="210" t="s">
        <v>110</v>
      </c>
      <c r="AG66" s="211" t="s">
        <v>109</v>
      </c>
      <c r="AH66" s="210" t="s">
        <v>80</v>
      </c>
      <c r="AI66" s="210" t="s">
        <v>81</v>
      </c>
      <c r="AJ66" s="210" t="s">
        <v>82</v>
      </c>
      <c r="AK66" s="211" t="s">
        <v>29</v>
      </c>
      <c r="AL66" s="210" t="s">
        <v>30</v>
      </c>
      <c r="AM66" s="210" t="s">
        <v>31</v>
      </c>
      <c r="AN66" s="210" t="s">
        <v>32</v>
      </c>
      <c r="AO66" s="210" t="s">
        <v>33</v>
      </c>
      <c r="AP66" s="213" t="s">
        <v>34</v>
      </c>
      <c r="AQ66" s="211" t="s">
        <v>35</v>
      </c>
      <c r="AR66" s="211" t="s">
        <v>36</v>
      </c>
      <c r="AS66" s="211" t="s">
        <v>37</v>
      </c>
      <c r="AT66" s="214"/>
      <c r="AU66" s="210" t="s">
        <v>282</v>
      </c>
      <c r="AV66" s="210" t="s">
        <v>258</v>
      </c>
      <c r="AW66" s="1520" t="s">
        <v>38</v>
      </c>
      <c r="AX66" s="1521"/>
      <c r="AY66" s="454"/>
      <c r="AZ66" s="212" t="s">
        <v>321</v>
      </c>
      <c r="BA66" s="212" t="s">
        <v>269</v>
      </c>
      <c r="BB66" s="212" t="s">
        <v>233</v>
      </c>
      <c r="BC66" s="212" t="s">
        <v>210</v>
      </c>
      <c r="BD66" s="212" t="s">
        <v>157</v>
      </c>
      <c r="BE66" s="212" t="s">
        <v>114</v>
      </c>
      <c r="BF66" s="212" t="s">
        <v>113</v>
      </c>
      <c r="BG66" s="212" t="s">
        <v>42</v>
      </c>
      <c r="BH66" s="212" t="s">
        <v>39</v>
      </c>
      <c r="BI66" s="213" t="s">
        <v>40</v>
      </c>
      <c r="BJ66" s="213" t="s">
        <v>116</v>
      </c>
      <c r="BK66" s="449"/>
      <c r="BL66" s="449"/>
      <c r="BM66" s="470"/>
    </row>
    <row r="67" spans="1:65" ht="12.75" customHeight="1" x14ac:dyDescent="0.2">
      <c r="A67" s="438"/>
      <c r="B67" s="161" t="s">
        <v>220</v>
      </c>
      <c r="C67" s="455">
        <v>120</v>
      </c>
      <c r="D67" s="576">
        <v>2.8226660080445981E-3</v>
      </c>
      <c r="E67" s="389"/>
      <c r="F67" s="408">
        <v>42633</v>
      </c>
      <c r="G67" s="514">
        <v>39722</v>
      </c>
      <c r="H67" s="514">
        <v>35636</v>
      </c>
      <c r="I67" s="530">
        <v>38388</v>
      </c>
      <c r="J67" s="514">
        <v>42513</v>
      </c>
      <c r="K67" s="514">
        <v>41083</v>
      </c>
      <c r="L67" s="514">
        <v>34050</v>
      </c>
      <c r="M67" s="530">
        <v>41525</v>
      </c>
      <c r="N67" s="514">
        <v>46331</v>
      </c>
      <c r="O67" s="514">
        <v>40217</v>
      </c>
      <c r="P67" s="514">
        <v>37823</v>
      </c>
      <c r="Q67" s="530">
        <v>42832</v>
      </c>
      <c r="R67" s="514">
        <v>39270</v>
      </c>
      <c r="S67" s="514">
        <v>40686</v>
      </c>
      <c r="T67" s="514">
        <v>41061</v>
      </c>
      <c r="U67" s="530">
        <v>42055</v>
      </c>
      <c r="V67" s="514">
        <v>36190</v>
      </c>
      <c r="W67" s="514">
        <v>25951</v>
      </c>
      <c r="X67" s="514">
        <v>26032</v>
      </c>
      <c r="Y67" s="530">
        <v>22923</v>
      </c>
      <c r="Z67" s="514">
        <v>34956</v>
      </c>
      <c r="AA67" s="514">
        <v>41491</v>
      </c>
      <c r="AB67" s="514">
        <v>30122</v>
      </c>
      <c r="AC67" s="530">
        <v>27253</v>
      </c>
      <c r="AD67" s="514">
        <v>24606</v>
      </c>
      <c r="AE67" s="514">
        <v>26648</v>
      </c>
      <c r="AF67" s="514">
        <v>26258</v>
      </c>
      <c r="AG67" s="530">
        <v>25700</v>
      </c>
      <c r="AH67" s="744">
        <v>24412</v>
      </c>
      <c r="AI67" s="570">
        <v>23557</v>
      </c>
      <c r="AJ67" s="570">
        <v>27744</v>
      </c>
      <c r="AK67" s="530">
        <v>29582</v>
      </c>
      <c r="AL67" s="736">
        <v>29584</v>
      </c>
      <c r="AM67" s="454"/>
      <c r="AN67" s="454"/>
      <c r="AO67" s="161"/>
      <c r="AP67" s="454"/>
      <c r="AQ67" s="161"/>
      <c r="AR67" s="161"/>
      <c r="AS67" s="454"/>
      <c r="AT67" s="478"/>
      <c r="AU67" s="498">
        <v>156379</v>
      </c>
      <c r="AV67" s="498">
        <v>159171</v>
      </c>
      <c r="AW67" s="745">
        <v>-2792</v>
      </c>
      <c r="AX67" s="456">
        <v>-1.7540883703689742E-2</v>
      </c>
      <c r="AY67" s="454"/>
      <c r="AZ67" s="655">
        <v>156379</v>
      </c>
      <c r="BA67" s="655">
        <v>159171</v>
      </c>
      <c r="BB67" s="655">
        <v>167203</v>
      </c>
      <c r="BC67" s="655">
        <v>163072</v>
      </c>
      <c r="BD67" s="655">
        <v>111096</v>
      </c>
      <c r="BE67" s="531">
        <v>133822</v>
      </c>
      <c r="BF67" s="531">
        <v>103212</v>
      </c>
      <c r="BG67" s="531">
        <v>105295</v>
      </c>
      <c r="BH67" s="679">
        <v>125363</v>
      </c>
      <c r="BI67" s="738">
        <v>125810</v>
      </c>
      <c r="BJ67" s="574">
        <v>89236</v>
      </c>
      <c r="BK67" s="449"/>
      <c r="BL67" s="449"/>
      <c r="BM67" s="470"/>
    </row>
    <row r="68" spans="1:65" ht="12.75" customHeight="1" x14ac:dyDescent="0.2">
      <c r="A68" s="438"/>
      <c r="B68" s="161" t="s">
        <v>60</v>
      </c>
      <c r="C68" s="455">
        <v>-36160</v>
      </c>
      <c r="D68" s="576">
        <v>-0.70608451144263062</v>
      </c>
      <c r="E68" s="389"/>
      <c r="F68" s="408">
        <v>15052</v>
      </c>
      <c r="G68" s="514">
        <v>18276</v>
      </c>
      <c r="H68" s="514">
        <v>28817</v>
      </c>
      <c r="I68" s="530">
        <v>60424</v>
      </c>
      <c r="J68" s="514">
        <v>51212</v>
      </c>
      <c r="K68" s="514">
        <v>24086</v>
      </c>
      <c r="L68" s="514">
        <v>60705</v>
      </c>
      <c r="M68" s="530">
        <v>81534</v>
      </c>
      <c r="N68" s="514">
        <v>72731</v>
      </c>
      <c r="O68" s="514">
        <v>66729</v>
      </c>
      <c r="P68" s="514">
        <v>37147</v>
      </c>
      <c r="Q68" s="530">
        <v>28802</v>
      </c>
      <c r="R68" s="514">
        <v>33074</v>
      </c>
      <c r="S68" s="514">
        <v>34190</v>
      </c>
      <c r="T68" s="514">
        <v>31356</v>
      </c>
      <c r="U68" s="530">
        <v>23046</v>
      </c>
      <c r="V68" s="514">
        <v>42554</v>
      </c>
      <c r="W68" s="514">
        <v>23556</v>
      </c>
      <c r="X68" s="514">
        <v>21108</v>
      </c>
      <c r="Y68" s="530">
        <v>48446</v>
      </c>
      <c r="Z68" s="514">
        <v>84470</v>
      </c>
      <c r="AA68" s="514">
        <v>97802</v>
      </c>
      <c r="AB68" s="514">
        <v>43112</v>
      </c>
      <c r="AC68" s="530">
        <v>46456</v>
      </c>
      <c r="AD68" s="514">
        <v>43383</v>
      </c>
      <c r="AE68" s="514">
        <v>71705</v>
      </c>
      <c r="AF68" s="514">
        <v>26112</v>
      </c>
      <c r="AG68" s="530">
        <v>40636</v>
      </c>
      <c r="AH68" s="744">
        <v>23936</v>
      </c>
      <c r="AI68" s="514">
        <v>7212</v>
      </c>
      <c r="AJ68" s="514">
        <v>22784</v>
      </c>
      <c r="AK68" s="530">
        <v>43116</v>
      </c>
      <c r="AL68" s="736">
        <v>68274</v>
      </c>
      <c r="AM68" s="454">
        <v>0</v>
      </c>
      <c r="AN68" s="454">
        <v>0</v>
      </c>
      <c r="AO68" s="161">
        <v>0</v>
      </c>
      <c r="AP68" s="454">
        <v>0</v>
      </c>
      <c r="AQ68" s="161">
        <v>0</v>
      </c>
      <c r="AR68" s="161">
        <v>0</v>
      </c>
      <c r="AS68" s="454">
        <v>0</v>
      </c>
      <c r="AT68" s="478"/>
      <c r="AU68" s="498">
        <v>122569</v>
      </c>
      <c r="AV68" s="498">
        <v>217537</v>
      </c>
      <c r="AW68" s="498">
        <v>-94968</v>
      </c>
      <c r="AX68" s="256">
        <v>-0.43656021734233719</v>
      </c>
      <c r="AY68" s="454"/>
      <c r="AZ68" s="655">
        <v>122569</v>
      </c>
      <c r="BA68" s="655">
        <v>217537</v>
      </c>
      <c r="BB68" s="655">
        <v>205409</v>
      </c>
      <c r="BC68" s="655">
        <v>121666</v>
      </c>
      <c r="BD68" s="655">
        <v>135664</v>
      </c>
      <c r="BE68" s="531">
        <v>271840</v>
      </c>
      <c r="BF68" s="531">
        <v>181837</v>
      </c>
      <c r="BG68" s="531">
        <v>97048</v>
      </c>
      <c r="BH68" s="441">
        <v>245983</v>
      </c>
      <c r="BI68" s="486">
        <v>257102</v>
      </c>
      <c r="BJ68" s="254">
        <f>206339-13082</f>
        <v>193257</v>
      </c>
      <c r="BK68" s="449"/>
      <c r="BL68" s="449"/>
      <c r="BM68" s="470"/>
    </row>
    <row r="69" spans="1:65" ht="12.75" customHeight="1" x14ac:dyDescent="0.2">
      <c r="A69" s="438"/>
      <c r="B69" s="161" t="s">
        <v>141</v>
      </c>
      <c r="C69" s="455">
        <v>14336</v>
      </c>
      <c r="D69" s="576">
        <v>0.35590863952333662</v>
      </c>
      <c r="E69" s="389"/>
      <c r="F69" s="408">
        <v>54616</v>
      </c>
      <c r="G69" s="514">
        <v>37801</v>
      </c>
      <c r="H69" s="514">
        <v>43912</v>
      </c>
      <c r="I69" s="530">
        <v>21665</v>
      </c>
      <c r="J69" s="514">
        <v>40280</v>
      </c>
      <c r="K69" s="514">
        <v>22588</v>
      </c>
      <c r="L69" s="514">
        <v>55687</v>
      </c>
      <c r="M69" s="530">
        <v>32694</v>
      </c>
      <c r="N69" s="514">
        <v>33584</v>
      </c>
      <c r="O69" s="514">
        <v>39546</v>
      </c>
      <c r="P69" s="514">
        <v>29877</v>
      </c>
      <c r="Q69" s="530">
        <v>35905</v>
      </c>
      <c r="R69" s="514">
        <v>56134</v>
      </c>
      <c r="S69" s="514">
        <v>69341</v>
      </c>
      <c r="T69" s="514">
        <v>28559</v>
      </c>
      <c r="U69" s="530">
        <v>25188</v>
      </c>
      <c r="V69" s="514">
        <v>24598</v>
      </c>
      <c r="W69" s="514">
        <v>38541</v>
      </c>
      <c r="X69" s="526">
        <v>21661</v>
      </c>
      <c r="Y69" s="530">
        <v>22531</v>
      </c>
      <c r="Z69" s="514">
        <v>25702</v>
      </c>
      <c r="AA69" s="514">
        <v>25226</v>
      </c>
      <c r="AB69" s="514">
        <v>12965</v>
      </c>
      <c r="AC69" s="530">
        <v>20651</v>
      </c>
      <c r="AD69" s="514">
        <v>8323</v>
      </c>
      <c r="AE69" s="514">
        <v>6328</v>
      </c>
      <c r="AF69" s="514">
        <v>15254</v>
      </c>
      <c r="AG69" s="530">
        <v>9296</v>
      </c>
      <c r="AH69" s="744">
        <v>8854</v>
      </c>
      <c r="AI69" s="514">
        <v>11311</v>
      </c>
      <c r="AJ69" s="514">
        <v>6130</v>
      </c>
      <c r="AK69" s="530">
        <v>25158</v>
      </c>
      <c r="AL69" s="736"/>
      <c r="AM69" s="454"/>
      <c r="AN69" s="454"/>
      <c r="AO69" s="161"/>
      <c r="AP69" s="454"/>
      <c r="AQ69" s="161"/>
      <c r="AR69" s="161"/>
      <c r="AS69" s="454"/>
      <c r="AT69" s="478"/>
      <c r="AU69" s="498">
        <v>157994</v>
      </c>
      <c r="AV69" s="498">
        <v>151249</v>
      </c>
      <c r="AW69" s="498">
        <v>6745</v>
      </c>
      <c r="AX69" s="256">
        <v>4.4595336167511851E-2</v>
      </c>
      <c r="AY69" s="454"/>
      <c r="AZ69" s="655">
        <v>157994</v>
      </c>
      <c r="BA69" s="655">
        <v>151249</v>
      </c>
      <c r="BB69" s="655">
        <v>138912</v>
      </c>
      <c r="BC69" s="655">
        <v>179222</v>
      </c>
      <c r="BD69" s="655">
        <v>107331</v>
      </c>
      <c r="BE69" s="531">
        <v>84544</v>
      </c>
      <c r="BF69" s="531">
        <v>39200</v>
      </c>
      <c r="BG69" s="531">
        <v>51453</v>
      </c>
      <c r="BH69" s="441">
        <v>41087</v>
      </c>
      <c r="BI69" s="486">
        <v>31033</v>
      </c>
      <c r="BJ69" s="254">
        <v>13082</v>
      </c>
      <c r="BK69" s="449"/>
      <c r="BL69" s="449"/>
      <c r="BM69" s="470"/>
    </row>
    <row r="70" spans="1:65" ht="12.75" customHeight="1" x14ac:dyDescent="0.2">
      <c r="A70" s="438"/>
      <c r="B70" s="161" t="s">
        <v>61</v>
      </c>
      <c r="C70" s="455">
        <v>2526</v>
      </c>
      <c r="D70" s="256">
        <v>0.11223673687016796</v>
      </c>
      <c r="E70" s="389"/>
      <c r="F70" s="408">
        <v>25032</v>
      </c>
      <c r="G70" s="514">
        <v>24259</v>
      </c>
      <c r="H70" s="514">
        <v>17493</v>
      </c>
      <c r="I70" s="530">
        <v>22479</v>
      </c>
      <c r="J70" s="514">
        <v>22506</v>
      </c>
      <c r="K70" s="514">
        <v>14499</v>
      </c>
      <c r="L70" s="514">
        <v>17621</v>
      </c>
      <c r="M70" s="530">
        <v>20259</v>
      </c>
      <c r="N70" s="514">
        <v>31222</v>
      </c>
      <c r="O70" s="514">
        <v>21770</v>
      </c>
      <c r="P70" s="514">
        <v>18945</v>
      </c>
      <c r="Q70" s="530">
        <v>19878</v>
      </c>
      <c r="R70" s="514">
        <v>22869</v>
      </c>
      <c r="S70" s="514">
        <v>18602</v>
      </c>
      <c r="T70" s="514">
        <v>17025</v>
      </c>
      <c r="U70" s="530">
        <v>8029</v>
      </c>
      <c r="V70" s="514">
        <v>6783</v>
      </c>
      <c r="W70" s="514">
        <v>3263</v>
      </c>
      <c r="X70" s="526">
        <v>-1431</v>
      </c>
      <c r="Y70" s="530">
        <v>1596</v>
      </c>
      <c r="Z70" s="514">
        <v>16713</v>
      </c>
      <c r="AA70" s="514">
        <v>10128</v>
      </c>
      <c r="AB70" s="514">
        <v>9273</v>
      </c>
      <c r="AC70" s="530">
        <v>5850</v>
      </c>
      <c r="AD70" s="514">
        <v>6575</v>
      </c>
      <c r="AE70" s="514">
        <v>11377</v>
      </c>
      <c r="AF70" s="514">
        <v>10681</v>
      </c>
      <c r="AG70" s="530">
        <v>8992</v>
      </c>
      <c r="AH70" s="744">
        <v>6928</v>
      </c>
      <c r="AI70" s="514">
        <v>4430</v>
      </c>
      <c r="AJ70" s="514">
        <v>313</v>
      </c>
      <c r="AK70" s="530">
        <v>5363</v>
      </c>
      <c r="AL70" s="736">
        <v>5363</v>
      </c>
      <c r="AM70" s="454"/>
      <c r="AN70" s="454"/>
      <c r="AO70" s="161"/>
      <c r="AP70" s="454"/>
      <c r="AQ70" s="161"/>
      <c r="AR70" s="161"/>
      <c r="AS70" s="454"/>
      <c r="AT70" s="478"/>
      <c r="AU70" s="498">
        <v>89263</v>
      </c>
      <c r="AV70" s="498">
        <v>74885</v>
      </c>
      <c r="AW70" s="498">
        <v>14378</v>
      </c>
      <c r="AX70" s="256">
        <v>0.19200106830473393</v>
      </c>
      <c r="AY70" s="454"/>
      <c r="AZ70" s="655">
        <v>89263</v>
      </c>
      <c r="BA70" s="655">
        <v>74885</v>
      </c>
      <c r="BB70" s="655">
        <v>91815</v>
      </c>
      <c r="BC70" s="655">
        <v>66525</v>
      </c>
      <c r="BD70" s="655">
        <v>10211</v>
      </c>
      <c r="BE70" s="531">
        <v>41964</v>
      </c>
      <c r="BF70" s="531">
        <v>37625</v>
      </c>
      <c r="BG70" s="531">
        <v>17034</v>
      </c>
      <c r="BH70" s="441">
        <v>7233</v>
      </c>
      <c r="BI70" s="486">
        <v>26646</v>
      </c>
      <c r="BJ70" s="254">
        <v>31739</v>
      </c>
      <c r="BK70" s="449"/>
      <c r="BL70" s="449"/>
      <c r="BM70" s="470"/>
    </row>
    <row r="71" spans="1:65" ht="12.75" customHeight="1" x14ac:dyDescent="0.2">
      <c r="A71" s="438"/>
      <c r="B71" s="161" t="s">
        <v>62</v>
      </c>
      <c r="C71" s="455">
        <v>-877</v>
      </c>
      <c r="D71" s="576">
        <v>-0.5949796472184532</v>
      </c>
      <c r="E71" s="389"/>
      <c r="F71" s="408">
        <v>597</v>
      </c>
      <c r="G71" s="514">
        <v>731</v>
      </c>
      <c r="H71" s="514">
        <v>704</v>
      </c>
      <c r="I71" s="530">
        <v>1239</v>
      </c>
      <c r="J71" s="514">
        <v>1474</v>
      </c>
      <c r="K71" s="514">
        <v>1145</v>
      </c>
      <c r="L71" s="514">
        <v>1806</v>
      </c>
      <c r="M71" s="530">
        <v>2183</v>
      </c>
      <c r="N71" s="514">
        <v>2370</v>
      </c>
      <c r="O71" s="514">
        <v>2182</v>
      </c>
      <c r="P71" s="514">
        <v>2502</v>
      </c>
      <c r="Q71" s="530">
        <v>2586</v>
      </c>
      <c r="R71" s="514">
        <v>2229</v>
      </c>
      <c r="S71" s="514">
        <v>2872</v>
      </c>
      <c r="T71" s="514">
        <v>1914</v>
      </c>
      <c r="U71" s="530">
        <v>2967</v>
      </c>
      <c r="V71" s="514">
        <v>2590</v>
      </c>
      <c r="W71" s="514">
        <v>2133</v>
      </c>
      <c r="X71" s="526">
        <v>1827</v>
      </c>
      <c r="Y71" s="530">
        <v>1804</v>
      </c>
      <c r="Z71" s="514">
        <v>1891</v>
      </c>
      <c r="AA71" s="514">
        <v>2898</v>
      </c>
      <c r="AB71" s="514">
        <v>1311</v>
      </c>
      <c r="AC71" s="530">
        <v>-19</v>
      </c>
      <c r="AD71" s="514">
        <v>248</v>
      </c>
      <c r="AE71" s="514">
        <v>80</v>
      </c>
      <c r="AF71" s="514">
        <v>113</v>
      </c>
      <c r="AG71" s="530">
        <v>124</v>
      </c>
      <c r="AH71" s="744">
        <v>453</v>
      </c>
      <c r="AI71" s="514">
        <v>866</v>
      </c>
      <c r="AJ71" s="514">
        <v>1320</v>
      </c>
      <c r="AK71" s="530">
        <v>1513</v>
      </c>
      <c r="AL71" s="736">
        <v>1512</v>
      </c>
      <c r="AM71" s="454"/>
      <c r="AN71" s="454"/>
      <c r="AO71" s="161"/>
      <c r="AP71" s="454"/>
      <c r="AQ71" s="161"/>
      <c r="AR71" s="161"/>
      <c r="AS71" s="454"/>
      <c r="AT71" s="478"/>
      <c r="AU71" s="498">
        <v>3271</v>
      </c>
      <c r="AV71" s="498">
        <v>6608</v>
      </c>
      <c r="AW71" s="498">
        <v>-3337</v>
      </c>
      <c r="AX71" s="256">
        <v>-0.50499394673123488</v>
      </c>
      <c r="AY71" s="454"/>
      <c r="AZ71" s="655">
        <v>3271</v>
      </c>
      <c r="BA71" s="655">
        <v>6608</v>
      </c>
      <c r="BB71" s="655">
        <v>9640</v>
      </c>
      <c r="BC71" s="655">
        <v>9982</v>
      </c>
      <c r="BD71" s="655">
        <v>8354</v>
      </c>
      <c r="BE71" s="531">
        <v>6081</v>
      </c>
      <c r="BF71" s="531">
        <v>565</v>
      </c>
      <c r="BG71" s="531">
        <v>4152</v>
      </c>
      <c r="BH71" s="441">
        <v>8036</v>
      </c>
      <c r="BI71" s="486">
        <v>9202</v>
      </c>
      <c r="BJ71" s="254">
        <v>5342</v>
      </c>
      <c r="BK71" s="449"/>
      <c r="BL71" s="449"/>
      <c r="BM71" s="470"/>
    </row>
    <row r="72" spans="1:65" ht="12.75" customHeight="1" x14ac:dyDescent="0.2">
      <c r="A72" s="636"/>
      <c r="B72" s="161" t="s">
        <v>63</v>
      </c>
      <c r="C72" s="455">
        <v>-745</v>
      </c>
      <c r="D72" s="577">
        <v>-0.53443328550932567</v>
      </c>
      <c r="E72" s="621"/>
      <c r="F72" s="408">
        <v>649</v>
      </c>
      <c r="G72" s="514">
        <v>1356</v>
      </c>
      <c r="H72" s="526">
        <v>-51</v>
      </c>
      <c r="I72" s="530">
        <v>840</v>
      </c>
      <c r="J72" s="514">
        <v>1394</v>
      </c>
      <c r="K72" s="514">
        <v>465</v>
      </c>
      <c r="L72" s="514">
        <v>746</v>
      </c>
      <c r="M72" s="530">
        <v>1050</v>
      </c>
      <c r="N72" s="514">
        <v>421</v>
      </c>
      <c r="O72" s="514">
        <v>790</v>
      </c>
      <c r="P72" s="514">
        <v>397</v>
      </c>
      <c r="Q72" s="530">
        <v>1203</v>
      </c>
      <c r="R72" s="514">
        <v>421</v>
      </c>
      <c r="S72" s="526">
        <v>-66</v>
      </c>
      <c r="T72" s="514">
        <v>195</v>
      </c>
      <c r="U72" s="530">
        <v>16</v>
      </c>
      <c r="V72" s="514">
        <v>352</v>
      </c>
      <c r="W72" s="514">
        <v>137</v>
      </c>
      <c r="X72" s="526">
        <v>255</v>
      </c>
      <c r="Y72" s="578">
        <v>77</v>
      </c>
      <c r="Z72" s="514">
        <v>39</v>
      </c>
      <c r="AA72" s="514">
        <v>213</v>
      </c>
      <c r="AB72" s="579">
        <v>180</v>
      </c>
      <c r="AC72" s="578">
        <v>-39</v>
      </c>
      <c r="AD72" s="514">
        <v>361</v>
      </c>
      <c r="AE72" s="514">
        <v>-48</v>
      </c>
      <c r="AF72" s="579">
        <v>57</v>
      </c>
      <c r="AG72" s="578">
        <v>749</v>
      </c>
      <c r="AH72" s="744">
        <v>389</v>
      </c>
      <c r="AI72" s="579">
        <v>1874</v>
      </c>
      <c r="AJ72" s="579">
        <v>45</v>
      </c>
      <c r="AK72" s="578">
        <v>61</v>
      </c>
      <c r="AL72" s="739">
        <v>60</v>
      </c>
      <c r="AM72" s="208"/>
      <c r="AN72" s="208"/>
      <c r="AO72" s="208"/>
      <c r="AP72" s="208"/>
      <c r="AQ72" s="208"/>
      <c r="AR72" s="208"/>
      <c r="AS72" s="208"/>
      <c r="AT72" s="478"/>
      <c r="AU72" s="746">
        <v>2794</v>
      </c>
      <c r="AV72" s="506">
        <v>3655</v>
      </c>
      <c r="AW72" s="506">
        <v>-861</v>
      </c>
      <c r="AX72" s="437">
        <v>-0.23556771545827634</v>
      </c>
      <c r="AY72" s="438"/>
      <c r="AZ72" s="659">
        <v>2794</v>
      </c>
      <c r="BA72" s="655">
        <v>3655</v>
      </c>
      <c r="BB72" s="655">
        <v>2811</v>
      </c>
      <c r="BC72" s="655">
        <v>566</v>
      </c>
      <c r="BD72" s="655">
        <v>821</v>
      </c>
      <c r="BE72" s="743">
        <v>393</v>
      </c>
      <c r="BF72" s="743">
        <v>1119</v>
      </c>
      <c r="BG72" s="743">
        <v>2369</v>
      </c>
      <c r="BH72" s="742">
        <v>3940</v>
      </c>
      <c r="BI72" s="509">
        <v>-76</v>
      </c>
      <c r="BJ72" s="533">
        <v>1010</v>
      </c>
      <c r="BK72" s="449"/>
      <c r="BL72" s="449"/>
      <c r="BM72" s="470"/>
    </row>
    <row r="73" spans="1:65" ht="12.75" customHeight="1" x14ac:dyDescent="0.2">
      <c r="A73" s="636"/>
      <c r="B73" s="161"/>
      <c r="C73" s="637">
        <v>-20800</v>
      </c>
      <c r="D73" s="638">
        <v>-0.13050652846359934</v>
      </c>
      <c r="E73" s="387"/>
      <c r="F73" s="622">
        <v>138579</v>
      </c>
      <c r="G73" s="747">
        <v>122145</v>
      </c>
      <c r="H73" s="747">
        <v>126511</v>
      </c>
      <c r="I73" s="748">
        <v>145035</v>
      </c>
      <c r="J73" s="747">
        <v>159379</v>
      </c>
      <c r="K73" s="747">
        <v>103866</v>
      </c>
      <c r="L73" s="747">
        <v>170615</v>
      </c>
      <c r="M73" s="748">
        <v>179245</v>
      </c>
      <c r="N73" s="747">
        <v>186659</v>
      </c>
      <c r="O73" s="747">
        <v>171234</v>
      </c>
      <c r="P73" s="747">
        <v>126691</v>
      </c>
      <c r="Q73" s="748">
        <v>131206</v>
      </c>
      <c r="R73" s="747">
        <v>153997</v>
      </c>
      <c r="S73" s="747">
        <v>165625</v>
      </c>
      <c r="T73" s="747">
        <v>120110</v>
      </c>
      <c r="U73" s="748">
        <v>101301</v>
      </c>
      <c r="V73" s="747">
        <v>113067</v>
      </c>
      <c r="W73" s="747">
        <v>93581</v>
      </c>
      <c r="X73" s="747">
        <v>69452</v>
      </c>
      <c r="Y73" s="748">
        <v>97377</v>
      </c>
      <c r="Z73" s="747">
        <v>163771</v>
      </c>
      <c r="AA73" s="747">
        <v>177758</v>
      </c>
      <c r="AB73" s="747">
        <v>96963</v>
      </c>
      <c r="AC73" s="748">
        <v>100152</v>
      </c>
      <c r="AD73" s="747">
        <v>83496</v>
      </c>
      <c r="AE73" s="747">
        <v>116090</v>
      </c>
      <c r="AF73" s="747">
        <v>78475</v>
      </c>
      <c r="AG73" s="748">
        <v>85497</v>
      </c>
      <c r="AH73" s="749">
        <v>64972</v>
      </c>
      <c r="AI73" s="747">
        <v>49250</v>
      </c>
      <c r="AJ73" s="747">
        <v>58336</v>
      </c>
      <c r="AK73" s="748">
        <v>104793</v>
      </c>
      <c r="AL73" s="748">
        <v>104793</v>
      </c>
      <c r="AM73" s="156"/>
      <c r="AN73" s="156"/>
      <c r="AO73" s="156"/>
      <c r="AP73" s="156"/>
      <c r="AQ73" s="156"/>
      <c r="AR73" s="156"/>
      <c r="AS73" s="156"/>
      <c r="AT73" s="468"/>
      <c r="AU73" s="498">
        <v>532270</v>
      </c>
      <c r="AV73" s="498">
        <v>613105</v>
      </c>
      <c r="AW73" s="750">
        <v>-80835</v>
      </c>
      <c r="AX73" s="435">
        <v>-0.13184527935671703</v>
      </c>
      <c r="AZ73" s="501">
        <v>532270</v>
      </c>
      <c r="BA73" s="751">
        <v>613105</v>
      </c>
      <c r="BB73" s="751">
        <v>615790</v>
      </c>
      <c r="BC73" s="751">
        <v>541033</v>
      </c>
      <c r="BD73" s="751">
        <v>373477</v>
      </c>
      <c r="BE73" s="751">
        <v>538644</v>
      </c>
      <c r="BF73" s="751">
        <f>SUM(BF67:BF72)</f>
        <v>363558</v>
      </c>
      <c r="BG73" s="752">
        <v>277351</v>
      </c>
      <c r="BH73" s="539">
        <v>431642</v>
      </c>
      <c r="BI73" s="751">
        <f>SUM(BI67:BI72)</f>
        <v>449717</v>
      </c>
      <c r="BJ73" s="492">
        <f>SUM(BJ67:BJ72)</f>
        <v>333666</v>
      </c>
      <c r="BK73" s="449"/>
      <c r="BL73" s="449"/>
      <c r="BM73" s="470"/>
    </row>
    <row r="74" spans="1:65" ht="11.25" customHeight="1" x14ac:dyDescent="0.2">
      <c r="A74" s="636"/>
      <c r="B74" s="161"/>
      <c r="C74" s="639"/>
      <c r="D74" s="573"/>
      <c r="E74" s="387"/>
      <c r="F74" s="623"/>
      <c r="G74" s="753"/>
      <c r="H74" s="753"/>
      <c r="I74" s="754"/>
      <c r="J74" s="753"/>
      <c r="K74" s="753"/>
      <c r="L74" s="753"/>
      <c r="M74" s="754"/>
      <c r="N74" s="753"/>
      <c r="O74" s="753"/>
      <c r="P74" s="753"/>
      <c r="Q74" s="754"/>
      <c r="R74" s="753"/>
      <c r="S74" s="753"/>
      <c r="T74" s="753"/>
      <c r="U74" s="754"/>
      <c r="V74" s="755"/>
      <c r="W74" s="753"/>
      <c r="X74" s="753"/>
      <c r="Y74" s="754"/>
      <c r="Z74" s="755"/>
      <c r="AA74" s="753"/>
      <c r="AB74" s="753"/>
      <c r="AC74" s="754"/>
      <c r="AD74" s="755"/>
      <c r="AE74" s="754"/>
      <c r="AF74" s="754"/>
      <c r="AG74" s="754"/>
      <c r="AH74" s="484"/>
      <c r="AI74" s="484"/>
      <c r="AJ74" s="484"/>
      <c r="AK74" s="484"/>
      <c r="AL74" s="484"/>
      <c r="AM74" s="156"/>
      <c r="AN74" s="156"/>
      <c r="AO74" s="156"/>
      <c r="AP74" s="156"/>
      <c r="AQ74" s="156"/>
      <c r="AR74" s="156"/>
      <c r="AS74" s="156"/>
      <c r="AT74" s="468"/>
      <c r="AU74" s="753"/>
      <c r="AV74" s="753"/>
      <c r="AW74" s="753"/>
      <c r="AX74" s="754"/>
      <c r="AZ74" s="756"/>
      <c r="BA74" s="756"/>
      <c r="BB74" s="756"/>
      <c r="BC74" s="756"/>
      <c r="BD74" s="756"/>
      <c r="BE74" s="756"/>
      <c r="BF74" s="756"/>
      <c r="BG74" s="757"/>
      <c r="BH74" s="756"/>
      <c r="BI74" s="756"/>
      <c r="BJ74" s="485"/>
      <c r="BK74" s="449"/>
      <c r="BL74" s="449"/>
      <c r="BM74" s="470"/>
    </row>
    <row r="75" spans="1:65" ht="13.5" customHeight="1" x14ac:dyDescent="0.2">
      <c r="A75" s="438"/>
      <c r="B75" s="161" t="s">
        <v>295</v>
      </c>
      <c r="C75" s="457">
        <v>39</v>
      </c>
      <c r="D75" s="640">
        <v>1.3565217391304348E-2</v>
      </c>
      <c r="E75" s="389"/>
      <c r="F75" s="426">
        <v>-2836</v>
      </c>
      <c r="G75" s="583">
        <v>-2475</v>
      </c>
      <c r="H75" s="583">
        <v>-6298</v>
      </c>
      <c r="I75" s="505">
        <v>-2651</v>
      </c>
      <c r="J75" s="583">
        <v>-2875</v>
      </c>
      <c r="K75" s="583">
        <v>-4152</v>
      </c>
      <c r="L75" s="583">
        <v>-4070</v>
      </c>
      <c r="M75" s="505">
        <v>-2728</v>
      </c>
      <c r="N75" s="583">
        <v>-4455</v>
      </c>
      <c r="O75" s="583">
        <v>-3058</v>
      </c>
      <c r="P75" s="583">
        <v>-4564</v>
      </c>
      <c r="Q75" s="505">
        <v>-2711</v>
      </c>
      <c r="R75" s="583">
        <v>-4936</v>
      </c>
      <c r="S75" s="583">
        <v>-4073</v>
      </c>
      <c r="T75" s="583">
        <v>-1622</v>
      </c>
      <c r="U75" s="505">
        <v>-4802</v>
      </c>
      <c r="V75" s="583">
        <v>-1603</v>
      </c>
      <c r="W75" s="583">
        <v>-6363</v>
      </c>
      <c r="X75" s="583">
        <v>-7649</v>
      </c>
      <c r="Y75" s="505">
        <v>-12509</v>
      </c>
      <c r="Z75" s="583">
        <v>-10900</v>
      </c>
      <c r="AA75" s="583">
        <v>-2762</v>
      </c>
      <c r="AB75" s="583">
        <v>-6393</v>
      </c>
      <c r="AC75" s="505">
        <v>-8241</v>
      </c>
      <c r="AD75" s="504" t="s">
        <v>122</v>
      </c>
      <c r="AE75" s="504" t="s">
        <v>122</v>
      </c>
      <c r="AF75" s="451" t="s">
        <v>122</v>
      </c>
      <c r="AG75" s="497" t="s">
        <v>122</v>
      </c>
      <c r="AH75" s="758"/>
      <c r="AI75" s="526"/>
      <c r="AJ75" s="526"/>
      <c r="AK75" s="497"/>
      <c r="AL75" s="500"/>
      <c r="AM75" s="498"/>
      <c r="AN75" s="498"/>
      <c r="AO75" s="526"/>
      <c r="AP75" s="498"/>
      <c r="AQ75" s="526"/>
      <c r="AR75" s="526"/>
      <c r="AS75" s="498"/>
      <c r="AT75" s="501"/>
      <c r="AU75" s="506">
        <v>-14260</v>
      </c>
      <c r="AV75" s="506">
        <v>-13825</v>
      </c>
      <c r="AW75" s="506">
        <v>-435</v>
      </c>
      <c r="AX75" s="437">
        <v>-3.146473779385172E-2</v>
      </c>
      <c r="AY75" s="454"/>
      <c r="AZ75" s="759">
        <v>-14260</v>
      </c>
      <c r="BA75" s="759">
        <v>-13825</v>
      </c>
      <c r="BB75" s="759">
        <v>-14788</v>
      </c>
      <c r="BC75" s="759">
        <v>-15433</v>
      </c>
      <c r="BD75" s="759">
        <v>-28124</v>
      </c>
      <c r="BE75" s="760">
        <v>-28296</v>
      </c>
      <c r="BF75" s="761" t="s">
        <v>122</v>
      </c>
      <c r="BG75" s="761" t="s">
        <v>122</v>
      </c>
      <c r="BH75" s="762" t="s">
        <v>122</v>
      </c>
      <c r="BI75" s="659" t="s">
        <v>122</v>
      </c>
      <c r="BJ75" s="254"/>
      <c r="BK75" s="449"/>
      <c r="BL75" s="449"/>
      <c r="BM75" s="470"/>
    </row>
    <row r="76" spans="1:65" ht="12.75" customHeight="1" x14ac:dyDescent="0.2">
      <c r="A76" s="636"/>
      <c r="B76" s="161"/>
      <c r="C76" s="226"/>
      <c r="D76" s="175"/>
      <c r="F76" s="393"/>
      <c r="G76" s="484"/>
      <c r="H76" s="484"/>
      <c r="I76" s="484"/>
      <c r="J76" s="484"/>
      <c r="K76" s="484"/>
      <c r="L76" s="484"/>
      <c r="M76" s="484"/>
      <c r="N76" s="484"/>
      <c r="O76" s="484"/>
      <c r="P76" s="484"/>
      <c r="Q76" s="484"/>
      <c r="R76" s="484"/>
      <c r="S76" s="484"/>
      <c r="T76" s="484"/>
      <c r="U76" s="484"/>
      <c r="V76" s="484"/>
      <c r="W76" s="484"/>
      <c r="X76" s="484"/>
      <c r="Y76" s="484"/>
      <c r="Z76" s="484"/>
      <c r="AA76" s="484"/>
      <c r="AB76" s="484"/>
      <c r="AC76" s="484"/>
      <c r="AD76" s="484"/>
      <c r="AE76" s="484"/>
      <c r="AF76" s="484"/>
      <c r="AG76" s="484"/>
      <c r="AH76" s="484"/>
      <c r="AI76" s="484"/>
      <c r="AJ76" s="484"/>
      <c r="AK76" s="484"/>
      <c r="AL76" s="484"/>
      <c r="AM76" s="156"/>
      <c r="AN76" s="156"/>
      <c r="AO76" s="156"/>
      <c r="AP76" s="156"/>
      <c r="AQ76" s="156"/>
      <c r="AR76" s="156"/>
      <c r="AS76" s="156"/>
      <c r="AU76" s="428"/>
      <c r="AV76" s="428"/>
      <c r="AW76" s="763"/>
      <c r="AX76" s="167"/>
      <c r="BA76" s="498"/>
      <c r="BB76" s="498"/>
      <c r="BC76" s="498"/>
      <c r="BD76" s="498"/>
      <c r="BE76" s="498"/>
      <c r="BF76" s="498"/>
      <c r="BG76" s="484"/>
      <c r="BH76" s="498"/>
      <c r="BI76" s="498"/>
      <c r="BJ76" s="485"/>
      <c r="BK76" s="449"/>
      <c r="BL76" s="449"/>
    </row>
    <row r="77" spans="1:65" ht="12.75" customHeight="1" x14ac:dyDescent="0.2">
      <c r="A77" s="161" t="s">
        <v>265</v>
      </c>
      <c r="B77" s="190"/>
      <c r="C77" s="190"/>
      <c r="D77" s="190"/>
      <c r="E77" s="152"/>
      <c r="F77" s="624"/>
      <c r="G77" s="764"/>
      <c r="H77" s="764"/>
      <c r="I77" s="764"/>
      <c r="J77" s="764"/>
      <c r="K77" s="764"/>
      <c r="L77" s="764"/>
      <c r="M77" s="764"/>
      <c r="N77" s="764"/>
      <c r="O77" s="764"/>
      <c r="P77" s="764"/>
      <c r="Q77" s="764"/>
      <c r="R77" s="765"/>
      <c r="S77" s="764"/>
      <c r="T77" s="764"/>
      <c r="U77" s="764"/>
      <c r="V77" s="764"/>
      <c r="W77" s="764"/>
      <c r="X77" s="764"/>
      <c r="Y77" s="764"/>
      <c r="Z77" s="764"/>
      <c r="AA77" s="764"/>
      <c r="AB77" s="764"/>
      <c r="AC77" s="208"/>
      <c r="AD77" s="190"/>
      <c r="AE77" s="190"/>
      <c r="AF77" s="190"/>
      <c r="AG77" s="208"/>
      <c r="AH77" s="190"/>
      <c r="AI77" s="190"/>
      <c r="AJ77" s="190"/>
      <c r="AK77" s="208"/>
      <c r="AL77" s="208"/>
      <c r="AM77" s="208"/>
      <c r="AN77" s="208"/>
      <c r="AO77" s="208"/>
      <c r="AP77" s="208"/>
      <c r="AQ77" s="208"/>
      <c r="AR77" s="208"/>
      <c r="AS77" s="208"/>
      <c r="AU77" s="428"/>
      <c r="AV77" s="428"/>
      <c r="BH77" s="156"/>
      <c r="BI77" s="156"/>
      <c r="BJ77" s="438"/>
      <c r="BK77" s="438"/>
    </row>
    <row r="78" spans="1:65" x14ac:dyDescent="0.2">
      <c r="A78" s="189" t="s">
        <v>28</v>
      </c>
      <c r="B78" s="428"/>
      <c r="C78" s="428"/>
      <c r="D78" s="428"/>
      <c r="F78" s="382"/>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c r="AO78" s="459"/>
      <c r="AP78" s="459"/>
      <c r="AQ78" s="459"/>
      <c r="AR78" s="459"/>
      <c r="AS78" s="459"/>
      <c r="AT78" s="459"/>
      <c r="AU78" s="459"/>
      <c r="AV78" s="459"/>
      <c r="AW78" s="459"/>
      <c r="AX78" s="459"/>
      <c r="AY78" s="459"/>
      <c r="AZ78" s="459"/>
      <c r="BA78" s="459"/>
      <c r="BB78" s="459"/>
      <c r="BC78" s="459"/>
      <c r="BD78" s="459"/>
      <c r="BE78" s="459"/>
      <c r="BF78" s="459"/>
      <c r="BG78" s="459"/>
      <c r="BH78" s="459"/>
      <c r="BI78" s="459"/>
      <c r="BJ78" s="459"/>
    </row>
    <row r="79" spans="1:65" x14ac:dyDescent="0.2">
      <c r="A79" s="156"/>
      <c r="M79" s="225"/>
      <c r="AU79" s="766"/>
      <c r="BF79" s="459"/>
      <c r="BH79" s="225"/>
      <c r="BI79" s="225"/>
    </row>
    <row r="80" spans="1:65" x14ac:dyDescent="0.2">
      <c r="A80" s="161" t="s">
        <v>219</v>
      </c>
      <c r="F80" s="408"/>
      <c r="G80" s="514"/>
      <c r="H80" s="514"/>
      <c r="I80" s="514"/>
      <c r="J80" s="514"/>
      <c r="K80" s="514"/>
      <c r="L80" s="514"/>
      <c r="M80" s="514"/>
      <c r="BF80" s="484"/>
      <c r="BG80" s="484"/>
      <c r="BH80" s="527"/>
      <c r="BI80" s="527"/>
      <c r="BJ80" s="225"/>
    </row>
    <row r="81" spans="6:62" x14ac:dyDescent="0.2">
      <c r="F81" s="384"/>
      <c r="G81" s="461"/>
      <c r="H81" s="461"/>
      <c r="I81" s="461"/>
      <c r="J81" s="461"/>
      <c r="K81" s="461"/>
      <c r="L81" s="461"/>
      <c r="M81" s="461"/>
      <c r="BF81" s="461"/>
      <c r="BG81" s="428"/>
      <c r="BH81" s="225"/>
      <c r="BI81" s="225"/>
      <c r="BJ81" s="428"/>
    </row>
    <row r="82" spans="6:62" x14ac:dyDescent="0.2">
      <c r="F82" s="384"/>
      <c r="G82" s="514"/>
      <c r="H82" s="514"/>
      <c r="I82" s="514"/>
      <c r="J82" s="461"/>
      <c r="K82" s="514"/>
      <c r="L82" s="514"/>
      <c r="M82" s="514"/>
      <c r="BF82" s="484"/>
      <c r="BG82" s="484"/>
      <c r="BH82" s="527"/>
      <c r="BI82" s="527"/>
      <c r="BJ82" s="225"/>
    </row>
    <row r="83" spans="6:62" x14ac:dyDescent="0.2">
      <c r="F83" s="384"/>
      <c r="G83" s="459"/>
      <c r="H83" s="459"/>
      <c r="I83" s="459"/>
      <c r="J83" s="461"/>
      <c r="K83" s="459"/>
      <c r="L83" s="459"/>
      <c r="M83" s="459"/>
      <c r="BF83" s="459"/>
      <c r="BG83" s="459"/>
      <c r="BH83" s="459"/>
      <c r="BI83" s="459"/>
      <c r="BJ83" s="459"/>
    </row>
    <row r="84" spans="6:62" x14ac:dyDescent="0.2">
      <c r="AK84" s="175"/>
      <c r="AL84" s="257"/>
      <c r="AM84" s="257"/>
      <c r="AN84" s="257"/>
      <c r="AO84" s="257"/>
      <c r="AP84" s="257"/>
      <c r="AQ84" s="257"/>
      <c r="AR84" s="257"/>
      <c r="AS84" s="222"/>
      <c r="AU84" s="428"/>
      <c r="AV84" s="428"/>
      <c r="BH84" s="257"/>
      <c r="BI84" s="257"/>
    </row>
    <row r="85" spans="6:62" x14ac:dyDescent="0.2">
      <c r="AK85" s="175"/>
      <c r="AL85" s="257"/>
      <c r="AM85" s="257"/>
      <c r="AN85" s="257"/>
      <c r="AO85" s="257"/>
      <c r="AP85" s="257"/>
      <c r="AQ85" s="257"/>
      <c r="AR85" s="257"/>
      <c r="AS85" s="167"/>
      <c r="AU85" s="428"/>
      <c r="AV85" s="428"/>
      <c r="BH85" s="257"/>
      <c r="BI85" s="257"/>
    </row>
    <row r="86" spans="6:62" x14ac:dyDescent="0.2">
      <c r="AK86" s="257"/>
      <c r="AL86" s="257"/>
      <c r="AM86" s="257"/>
      <c r="AN86" s="257"/>
      <c r="AO86" s="257"/>
      <c r="AP86" s="257"/>
      <c r="AQ86" s="257"/>
      <c r="AR86" s="257"/>
      <c r="AS86" s="257"/>
      <c r="AU86" s="428"/>
      <c r="AV86" s="428"/>
      <c r="BH86" s="320"/>
      <c r="BI86" s="320"/>
    </row>
    <row r="87" spans="6:62" x14ac:dyDescent="0.2">
      <c r="AK87" s="320"/>
      <c r="AL87" s="320"/>
      <c r="AM87" s="320"/>
      <c r="AN87" s="320"/>
      <c r="AO87" s="320"/>
      <c r="AP87" s="320"/>
      <c r="AQ87" s="320"/>
      <c r="AR87" s="320"/>
      <c r="AS87" s="320"/>
      <c r="AU87" s="428"/>
      <c r="AV87" s="428"/>
      <c r="BH87" s="320"/>
      <c r="BI87" s="320"/>
    </row>
    <row r="88" spans="6:62" x14ac:dyDescent="0.2">
      <c r="AK88" s="320"/>
      <c r="AL88" s="320"/>
      <c r="AM88" s="320"/>
      <c r="AN88" s="320"/>
      <c r="AO88" s="320"/>
      <c r="AP88" s="320"/>
      <c r="AQ88" s="320"/>
      <c r="AR88" s="320"/>
      <c r="AS88" s="320"/>
      <c r="AU88" s="428"/>
      <c r="AV88" s="428"/>
      <c r="BH88" s="428"/>
      <c r="BI88" s="428"/>
    </row>
    <row r="89" spans="6:62" x14ac:dyDescent="0.2">
      <c r="AK89" s="428"/>
      <c r="AL89" s="428"/>
      <c r="AM89" s="428"/>
      <c r="AN89" s="428"/>
      <c r="AO89" s="428"/>
      <c r="AP89" s="428"/>
      <c r="AQ89" s="428"/>
      <c r="AR89" s="428"/>
      <c r="AS89" s="428"/>
      <c r="AU89" s="428"/>
      <c r="AV89" s="428"/>
      <c r="BH89" s="428"/>
      <c r="BI89" s="428"/>
    </row>
    <row r="90" spans="6:62" x14ac:dyDescent="0.2">
      <c r="AK90" s="428"/>
      <c r="AL90" s="428"/>
      <c r="AM90" s="428"/>
      <c r="AN90" s="428"/>
      <c r="AO90" s="428"/>
      <c r="AP90" s="428"/>
      <c r="AQ90" s="428"/>
      <c r="AR90" s="428"/>
      <c r="AS90" s="428"/>
      <c r="AU90" s="428"/>
      <c r="AV90" s="428"/>
      <c r="BH90" s="428"/>
      <c r="BI90" s="428"/>
    </row>
    <row r="91" spans="6:62" x14ac:dyDescent="0.2">
      <c r="AK91" s="428"/>
      <c r="AL91" s="428"/>
      <c r="AM91" s="428"/>
      <c r="AN91" s="428"/>
      <c r="AO91" s="428"/>
      <c r="AP91" s="428"/>
      <c r="AQ91" s="428"/>
      <c r="AR91" s="428"/>
      <c r="AS91" s="428"/>
      <c r="AU91" s="428"/>
      <c r="AV91" s="428"/>
      <c r="BH91" s="428"/>
      <c r="BI91" s="428"/>
    </row>
    <row r="92" spans="6:62" x14ac:dyDescent="0.2">
      <c r="AK92" s="428"/>
      <c r="AL92" s="428"/>
      <c r="AM92" s="428"/>
      <c r="AN92" s="428"/>
      <c r="AO92" s="428"/>
      <c r="AP92" s="428"/>
      <c r="AQ92" s="428"/>
      <c r="AR92" s="428"/>
      <c r="AS92" s="428"/>
      <c r="AU92" s="428"/>
      <c r="AV92" s="428"/>
      <c r="BH92" s="428"/>
      <c r="BI92" s="428"/>
    </row>
    <row r="93" spans="6:62" x14ac:dyDescent="0.2">
      <c r="AK93" s="428"/>
      <c r="AL93" s="428"/>
      <c r="AM93" s="428"/>
      <c r="AN93" s="428"/>
      <c r="AO93" s="428"/>
      <c r="AP93" s="428"/>
      <c r="AQ93" s="428"/>
      <c r="AR93" s="428"/>
      <c r="AS93" s="428"/>
      <c r="AU93" s="428"/>
      <c r="AV93" s="428"/>
    </row>
  </sheetData>
  <mergeCells count="10">
    <mergeCell ref="A36:B36"/>
    <mergeCell ref="C53:D53"/>
    <mergeCell ref="C54:D54"/>
    <mergeCell ref="AW54:AX54"/>
    <mergeCell ref="C65:D65"/>
    <mergeCell ref="C66:D66"/>
    <mergeCell ref="AW66:AX66"/>
    <mergeCell ref="C12:D12"/>
    <mergeCell ref="C13:D13"/>
    <mergeCell ref="AW13:AX13"/>
  </mergeCells>
  <conditionalFormatting sqref="A76 BH47:BK47 BH42:BI46 A72:A74 A51:A52 AL42:AL46 AM42:AS47 AL60:AS63 BG42:BG47 A64 A42:A43 B39:B43 A39 BI60:BI63 BG60:BH61 BD63:BH63">
    <cfRule type="cellIs" dxfId="46" priority="6" stopIfTrue="1" operator="equal">
      <formula>0</formula>
    </cfRule>
  </conditionalFormatting>
  <conditionalFormatting sqref="BC63">
    <cfRule type="cellIs" dxfId="45" priority="5" stopIfTrue="1" operator="equal">
      <formula>0</formula>
    </cfRule>
  </conditionalFormatting>
  <conditionalFormatting sqref="BC63">
    <cfRule type="cellIs" dxfId="44" priority="4" stopIfTrue="1" operator="equal">
      <formula>0</formula>
    </cfRule>
  </conditionalFormatting>
  <conditionalFormatting sqref="BB63">
    <cfRule type="cellIs" dxfId="43" priority="3" stopIfTrue="1" operator="equal">
      <formula>0</formula>
    </cfRule>
  </conditionalFormatting>
  <conditionalFormatting sqref="BA63">
    <cfRule type="cellIs" dxfId="42" priority="2" stopIfTrue="1" operator="equal">
      <formula>0</formula>
    </cfRule>
  </conditionalFormatting>
  <conditionalFormatting sqref="AZ63">
    <cfRule type="cellIs" dxfId="41" priority="1" stopIfTrue="1" operator="equal">
      <formula>0</formula>
    </cfRule>
  </conditionalFormatting>
  <printOptions horizontalCentered="1"/>
  <pageMargins left="0.05" right="0.05" top="0.4" bottom="0.6" header="0" footer="0.3"/>
  <pageSetup scale="50" orientation="landscape" r:id="rId1"/>
  <headerFooter alignWithMargins="0">
    <oddFooter>&amp;CPage 3</oddFooter>
  </headerFooter>
  <colBreaks count="1" manualBreakCount="1">
    <brk id="62" max="9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T96"/>
  <sheetViews>
    <sheetView topLeftCell="A25" zoomScale="80" zoomScaleNormal="80" zoomScaleSheetLayoutView="80" zoomScalePageLayoutView="70" workbookViewId="0">
      <selection activeCell="J46" sqref="J46"/>
    </sheetView>
  </sheetViews>
  <sheetFormatPr defaultRowHeight="12.75" x14ac:dyDescent="0.2"/>
  <cols>
    <col min="1" max="1" width="2.7109375" style="813" customWidth="1"/>
    <col min="2" max="2" width="45.7109375" style="813" customWidth="1"/>
    <col min="3" max="3" width="11.42578125" style="813" customWidth="1"/>
    <col min="4" max="4" width="9.7109375" style="813" customWidth="1"/>
    <col min="5" max="5" width="1.5703125" style="768" customWidth="1"/>
    <col min="6" max="6" width="9.7109375" style="768" customWidth="1"/>
    <col min="7" max="7" width="10.7109375" style="814" customWidth="1"/>
    <col min="8" max="9" width="8.7109375" style="814" customWidth="1"/>
    <col min="10" max="10" width="9.7109375" style="814" customWidth="1"/>
    <col min="11" max="11" width="7.28515625" style="814" bestFit="1" customWidth="1"/>
    <col min="12" max="14" width="8.7109375" style="814" customWidth="1"/>
    <col min="15" max="29" width="8.7109375" style="814" hidden="1" customWidth="1"/>
    <col min="30" max="36" width="9.7109375" style="814" hidden="1" customWidth="1"/>
    <col min="37" max="45" width="9.7109375" style="813" hidden="1" customWidth="1"/>
    <col min="46" max="46" width="1.5703125" style="813" customWidth="1"/>
    <col min="47" max="47" width="9.42578125" style="813" hidden="1" customWidth="1"/>
    <col min="48" max="48" width="9" style="813" hidden="1" customWidth="1"/>
    <col min="49" max="49" width="11.28515625" style="864" customWidth="1"/>
    <col min="50" max="50" width="9.7109375" style="864" customWidth="1"/>
    <col min="51" max="51" width="1.5703125" style="813" customWidth="1"/>
    <col min="52" max="52" width="10.7109375" style="813" customWidth="1"/>
    <col min="53" max="56" width="9.7109375" style="813" customWidth="1"/>
    <col min="57" max="64" width="9.7109375" style="813" hidden="1" customWidth="1"/>
    <col min="65" max="65" width="1.5703125" style="813" customWidth="1"/>
    <col min="66" max="16384" width="9.140625" style="767"/>
  </cols>
  <sheetData>
    <row r="2" spans="1:72" x14ac:dyDescent="0.2">
      <c r="G2" s="863"/>
      <c r="H2" s="863"/>
      <c r="I2" s="863"/>
      <c r="K2" s="863"/>
      <c r="L2" s="863"/>
      <c r="M2" s="863"/>
      <c r="O2" s="863"/>
      <c r="P2" s="863"/>
      <c r="Q2" s="863"/>
      <c r="S2" s="863"/>
      <c r="T2" s="863"/>
      <c r="U2" s="863"/>
      <c r="X2" s="863"/>
      <c r="Y2" s="863"/>
      <c r="AB2" s="863"/>
      <c r="AC2" s="863"/>
      <c r="AF2" s="863"/>
      <c r="AG2" s="863"/>
    </row>
    <row r="5" spans="1:72" x14ac:dyDescent="0.2">
      <c r="A5" s="814"/>
      <c r="B5" s="814"/>
      <c r="C5" s="814"/>
      <c r="D5" s="814"/>
      <c r="AK5" s="814"/>
      <c r="AL5" s="814"/>
      <c r="AM5" s="814"/>
    </row>
    <row r="6" spans="1:72" ht="18" customHeight="1" x14ac:dyDescent="0.2">
      <c r="A6" s="815" t="s">
        <v>235</v>
      </c>
      <c r="B6" s="814"/>
      <c r="C6" s="814"/>
      <c r="D6" s="814"/>
      <c r="G6" s="863"/>
      <c r="H6" s="865"/>
      <c r="K6" s="863"/>
      <c r="L6" s="865"/>
      <c r="O6" s="863"/>
      <c r="P6" s="865"/>
      <c r="AK6" s="814"/>
      <c r="AL6" s="814"/>
      <c r="AM6" s="814"/>
    </row>
    <row r="7" spans="1:72" ht="18" customHeight="1" x14ac:dyDescent="0.2">
      <c r="A7" s="815" t="s">
        <v>249</v>
      </c>
      <c r="B7" s="814"/>
      <c r="C7" s="814"/>
      <c r="D7" s="814"/>
      <c r="G7" s="866"/>
      <c r="K7" s="866"/>
      <c r="O7" s="866"/>
      <c r="AK7" s="814"/>
      <c r="AL7" s="814"/>
      <c r="AM7" s="814"/>
    </row>
    <row r="8" spans="1:72" ht="18" customHeight="1" x14ac:dyDescent="0.2">
      <c r="A8" s="815" t="s">
        <v>248</v>
      </c>
      <c r="B8" s="816"/>
      <c r="C8" s="816"/>
      <c r="D8" s="816"/>
      <c r="E8" s="771"/>
      <c r="F8" s="771"/>
      <c r="G8" s="816"/>
      <c r="H8" s="816"/>
      <c r="I8" s="816"/>
      <c r="J8" s="816"/>
      <c r="K8" s="816"/>
      <c r="L8" s="816"/>
      <c r="M8" s="816"/>
      <c r="N8" s="816"/>
      <c r="O8" s="816"/>
      <c r="P8" s="816"/>
      <c r="Q8" s="816"/>
      <c r="R8" s="816"/>
      <c r="S8" s="816"/>
      <c r="T8" s="816"/>
      <c r="U8" s="816"/>
      <c r="V8" s="816"/>
      <c r="W8" s="816"/>
      <c r="X8" s="816"/>
      <c r="Y8" s="816"/>
      <c r="Z8" s="816"/>
      <c r="AA8" s="816"/>
      <c r="AB8" s="816"/>
      <c r="AC8" s="816"/>
      <c r="AD8" s="816"/>
      <c r="AE8" s="816"/>
      <c r="AF8" s="816"/>
      <c r="AG8" s="816"/>
      <c r="AH8" s="816"/>
      <c r="AI8" s="816"/>
      <c r="AJ8" s="816"/>
      <c r="AK8" s="814"/>
      <c r="AL8" s="814"/>
      <c r="AM8" s="814"/>
    </row>
    <row r="9" spans="1:72" ht="9.75" customHeight="1" x14ac:dyDescent="0.2">
      <c r="A9" s="817"/>
      <c r="B9" s="817"/>
      <c r="C9" s="817"/>
      <c r="D9" s="817"/>
      <c r="E9" s="772"/>
      <c r="F9" s="772"/>
      <c r="G9" s="867"/>
      <c r="H9" s="867"/>
      <c r="I9" s="817"/>
      <c r="J9" s="817"/>
      <c r="K9" s="867"/>
      <c r="L9" s="867"/>
      <c r="M9" s="817"/>
      <c r="N9" s="817"/>
      <c r="O9" s="867"/>
      <c r="P9" s="867"/>
      <c r="Q9" s="817"/>
      <c r="R9" s="817"/>
      <c r="S9" s="867"/>
      <c r="T9" s="867"/>
      <c r="U9" s="817"/>
      <c r="V9" s="817"/>
      <c r="W9" s="817"/>
      <c r="X9" s="867"/>
      <c r="Y9" s="817"/>
      <c r="Z9" s="867"/>
      <c r="AA9" s="817"/>
      <c r="AB9" s="867"/>
      <c r="AC9" s="817"/>
      <c r="AD9" s="867"/>
      <c r="AE9" s="817"/>
      <c r="AF9" s="867"/>
      <c r="AG9" s="817"/>
      <c r="AH9" s="867"/>
      <c r="AI9" s="817"/>
      <c r="AJ9" s="817"/>
      <c r="AK9" s="814"/>
      <c r="AL9" s="814"/>
      <c r="AM9" s="814"/>
      <c r="AW9" s="868"/>
      <c r="AX9" s="868"/>
    </row>
    <row r="10" spans="1:72" x14ac:dyDescent="0.2">
      <c r="A10" s="818" t="s">
        <v>1</v>
      </c>
      <c r="B10" s="819"/>
      <c r="C10" s="1532" t="s">
        <v>337</v>
      </c>
      <c r="D10" s="1533"/>
      <c r="E10" s="774"/>
      <c r="F10" s="775"/>
      <c r="G10" s="870"/>
      <c r="I10" s="869"/>
      <c r="J10" s="870"/>
      <c r="K10" s="870"/>
      <c r="M10" s="869"/>
      <c r="N10" s="870"/>
      <c r="O10" s="870"/>
      <c r="Q10" s="869"/>
      <c r="R10" s="870"/>
      <c r="S10" s="870"/>
      <c r="U10" s="869"/>
      <c r="V10" s="870"/>
      <c r="W10" s="870"/>
      <c r="Y10" s="869"/>
      <c r="Z10" s="870"/>
      <c r="AA10" s="870"/>
      <c r="AC10" s="869"/>
      <c r="AD10" s="870"/>
      <c r="AE10" s="870"/>
      <c r="AG10" s="869"/>
      <c r="AI10" s="870"/>
      <c r="AJ10" s="870"/>
      <c r="AK10" s="869"/>
      <c r="AL10" s="870"/>
      <c r="AM10" s="870"/>
      <c r="AN10" s="870"/>
      <c r="AO10" s="870"/>
      <c r="AP10" s="871"/>
      <c r="AQ10" s="869"/>
      <c r="AR10" s="869"/>
      <c r="AS10" s="870"/>
      <c r="AT10" s="872"/>
      <c r="AU10" s="206" t="s">
        <v>338</v>
      </c>
      <c r="AV10" s="206"/>
      <c r="AW10" s="206" t="s">
        <v>327</v>
      </c>
      <c r="AX10" s="207"/>
      <c r="AY10" s="873"/>
      <c r="AZ10" s="874"/>
      <c r="BA10" s="874"/>
      <c r="BB10" s="874"/>
      <c r="BC10" s="874"/>
      <c r="BD10" s="874"/>
      <c r="BE10" s="874"/>
      <c r="BF10" s="874"/>
      <c r="BG10" s="874"/>
      <c r="BH10" s="871"/>
      <c r="BI10" s="875"/>
      <c r="BJ10" s="874"/>
      <c r="BK10" s="876"/>
      <c r="BL10" s="876"/>
      <c r="BM10" s="877"/>
    </row>
    <row r="11" spans="1:72" ht="13.5" x14ac:dyDescent="0.2">
      <c r="A11" s="818" t="s">
        <v>2</v>
      </c>
      <c r="B11" s="819"/>
      <c r="C11" s="1530" t="s">
        <v>38</v>
      </c>
      <c r="D11" s="1531"/>
      <c r="E11" s="777"/>
      <c r="F11" s="118" t="s">
        <v>282</v>
      </c>
      <c r="G11" s="210" t="s">
        <v>281</v>
      </c>
      <c r="H11" s="210" t="s">
        <v>280</v>
      </c>
      <c r="I11" s="211" t="s">
        <v>278</v>
      </c>
      <c r="J11" s="210" t="s">
        <v>258</v>
      </c>
      <c r="K11" s="210" t="s">
        <v>259</v>
      </c>
      <c r="L11" s="210" t="s">
        <v>260</v>
      </c>
      <c r="M11" s="211" t="s">
        <v>261</v>
      </c>
      <c r="N11" s="878" t="s">
        <v>232</v>
      </c>
      <c r="O11" s="878" t="s">
        <v>231</v>
      </c>
      <c r="P11" s="878" t="s">
        <v>230</v>
      </c>
      <c r="Q11" s="879" t="s">
        <v>229</v>
      </c>
      <c r="R11" s="878" t="s">
        <v>206</v>
      </c>
      <c r="S11" s="878" t="s">
        <v>207</v>
      </c>
      <c r="T11" s="878" t="s">
        <v>208</v>
      </c>
      <c r="U11" s="879" t="s">
        <v>209</v>
      </c>
      <c r="V11" s="878" t="s">
        <v>154</v>
      </c>
      <c r="W11" s="878" t="s">
        <v>155</v>
      </c>
      <c r="X11" s="878" t="s">
        <v>156</v>
      </c>
      <c r="Y11" s="879" t="s">
        <v>153</v>
      </c>
      <c r="Z11" s="878" t="s">
        <v>130</v>
      </c>
      <c r="AA11" s="878" t="s">
        <v>131</v>
      </c>
      <c r="AB11" s="878" t="s">
        <v>132</v>
      </c>
      <c r="AC11" s="879" t="s">
        <v>133</v>
      </c>
      <c r="AD11" s="878" t="s">
        <v>112</v>
      </c>
      <c r="AE11" s="878" t="s">
        <v>111</v>
      </c>
      <c r="AF11" s="878" t="s">
        <v>110</v>
      </c>
      <c r="AG11" s="879" t="s">
        <v>109</v>
      </c>
      <c r="AH11" s="878" t="s">
        <v>80</v>
      </c>
      <c r="AI11" s="878" t="s">
        <v>81</v>
      </c>
      <c r="AJ11" s="878" t="s">
        <v>82</v>
      </c>
      <c r="AK11" s="879" t="s">
        <v>29</v>
      </c>
      <c r="AL11" s="878" t="s">
        <v>30</v>
      </c>
      <c r="AM11" s="878" t="s">
        <v>31</v>
      </c>
      <c r="AN11" s="878" t="s">
        <v>32</v>
      </c>
      <c r="AO11" s="878" t="s">
        <v>33</v>
      </c>
      <c r="AP11" s="880" t="s">
        <v>34</v>
      </c>
      <c r="AQ11" s="879" t="s">
        <v>35</v>
      </c>
      <c r="AR11" s="879" t="s">
        <v>36</v>
      </c>
      <c r="AS11" s="878" t="s">
        <v>37</v>
      </c>
      <c r="AT11" s="881"/>
      <c r="AU11" s="210" t="s">
        <v>282</v>
      </c>
      <c r="AV11" s="210" t="s">
        <v>258</v>
      </c>
      <c r="AW11" s="1520" t="s">
        <v>38</v>
      </c>
      <c r="AX11" s="1521"/>
      <c r="AY11" s="882"/>
      <c r="AZ11" s="212" t="s">
        <v>321</v>
      </c>
      <c r="BA11" s="212" t="s">
        <v>269</v>
      </c>
      <c r="BB11" s="212" t="s">
        <v>233</v>
      </c>
      <c r="BC11" s="883" t="s">
        <v>210</v>
      </c>
      <c r="BD11" s="883" t="s">
        <v>157</v>
      </c>
      <c r="BE11" s="883" t="s">
        <v>114</v>
      </c>
      <c r="BF11" s="883" t="s">
        <v>113</v>
      </c>
      <c r="BG11" s="880" t="s">
        <v>42</v>
      </c>
      <c r="BH11" s="880" t="s">
        <v>39</v>
      </c>
      <c r="BI11" s="883" t="s">
        <v>40</v>
      </c>
      <c r="BJ11" s="883" t="s">
        <v>116</v>
      </c>
      <c r="BK11" s="883" t="s">
        <v>117</v>
      </c>
      <c r="BL11" s="883" t="s">
        <v>118</v>
      </c>
      <c r="BM11" s="877"/>
      <c r="BN11" s="768"/>
      <c r="BO11" s="768"/>
      <c r="BP11" s="768"/>
      <c r="BQ11" s="768"/>
      <c r="BR11" s="768"/>
      <c r="BS11" s="768"/>
      <c r="BT11" s="768"/>
    </row>
    <row r="12" spans="1:72" s="780" customFormat="1" x14ac:dyDescent="0.2">
      <c r="A12" s="818"/>
      <c r="B12" s="818"/>
      <c r="C12" s="820"/>
      <c r="D12" s="821"/>
      <c r="E12" s="778"/>
      <c r="F12" s="388"/>
      <c r="G12" s="472"/>
      <c r="H12" s="472"/>
      <c r="I12" s="473"/>
      <c r="J12" s="472"/>
      <c r="K12" s="472"/>
      <c r="L12" s="472"/>
      <c r="M12" s="473"/>
      <c r="N12" s="884"/>
      <c r="O12" s="884"/>
      <c r="P12" s="884"/>
      <c r="Q12" s="885"/>
      <c r="R12" s="884"/>
      <c r="S12" s="884"/>
      <c r="T12" s="884"/>
      <c r="U12" s="885"/>
      <c r="V12" s="884"/>
      <c r="W12" s="884"/>
      <c r="X12" s="884"/>
      <c r="Y12" s="885"/>
      <c r="Z12" s="884"/>
      <c r="AA12" s="884"/>
      <c r="AB12" s="884"/>
      <c r="AC12" s="885"/>
      <c r="AD12" s="884"/>
      <c r="AE12" s="884"/>
      <c r="AF12" s="884"/>
      <c r="AG12" s="885"/>
      <c r="AH12" s="886"/>
      <c r="AI12" s="886"/>
      <c r="AJ12" s="886"/>
      <c r="AK12" s="887"/>
      <c r="AL12" s="886"/>
      <c r="AM12" s="886"/>
      <c r="AN12" s="886"/>
      <c r="AO12" s="886"/>
      <c r="AP12" s="888"/>
      <c r="AQ12" s="887"/>
      <c r="AR12" s="887"/>
      <c r="AS12" s="886"/>
      <c r="AT12" s="889"/>
      <c r="AU12" s="890"/>
      <c r="AV12" s="890"/>
      <c r="AW12" s="891"/>
      <c r="AX12" s="892"/>
      <c r="AY12" s="893"/>
      <c r="AZ12" s="894"/>
      <c r="BA12" s="894"/>
      <c r="BB12" s="894"/>
      <c r="BC12" s="894"/>
      <c r="BD12" s="894"/>
      <c r="BE12" s="894"/>
      <c r="BF12" s="895" t="s">
        <v>168</v>
      </c>
      <c r="BG12" s="895" t="s">
        <v>168</v>
      </c>
      <c r="BH12" s="895" t="s">
        <v>168</v>
      </c>
      <c r="BI12" s="895" t="s">
        <v>168</v>
      </c>
      <c r="BJ12" s="895" t="s">
        <v>168</v>
      </c>
      <c r="BK12" s="896"/>
      <c r="BL12" s="896"/>
      <c r="BM12" s="897"/>
      <c r="BN12" s="779"/>
      <c r="BO12" s="779"/>
      <c r="BP12" s="779"/>
      <c r="BQ12" s="779"/>
      <c r="BR12" s="779"/>
      <c r="BS12" s="779"/>
      <c r="BT12" s="779"/>
    </row>
    <row r="13" spans="1:72" ht="12.75" customHeight="1" x14ac:dyDescent="0.2">
      <c r="A13" s="822" t="s">
        <v>59</v>
      </c>
      <c r="B13" s="823"/>
      <c r="C13" s="824"/>
      <c r="D13" s="825"/>
      <c r="E13" s="781"/>
      <c r="F13" s="782"/>
      <c r="G13" s="844"/>
      <c r="H13" s="844"/>
      <c r="I13" s="825"/>
      <c r="J13" s="844"/>
      <c r="K13" s="844"/>
      <c r="L13" s="844"/>
      <c r="M13" s="825"/>
      <c r="N13" s="844"/>
      <c r="O13" s="844"/>
      <c r="P13" s="844"/>
      <c r="Q13" s="825"/>
      <c r="R13" s="844"/>
      <c r="S13" s="844"/>
      <c r="T13" s="844"/>
      <c r="U13" s="825"/>
      <c r="V13" s="844"/>
      <c r="W13" s="844"/>
      <c r="X13" s="844"/>
      <c r="Y13" s="825"/>
      <c r="Z13" s="844"/>
      <c r="AA13" s="844"/>
      <c r="AB13" s="844"/>
      <c r="AC13" s="825"/>
      <c r="AD13" s="844"/>
      <c r="AE13" s="844"/>
      <c r="AF13" s="844"/>
      <c r="AG13" s="825"/>
      <c r="AH13" s="844"/>
      <c r="AI13" s="844"/>
      <c r="AJ13" s="844"/>
      <c r="AK13" s="825"/>
      <c r="AL13" s="844"/>
      <c r="AM13" s="844"/>
      <c r="AN13" s="844"/>
      <c r="AO13" s="825"/>
      <c r="AP13" s="824"/>
      <c r="AQ13" s="825"/>
      <c r="AR13" s="825"/>
      <c r="AS13" s="844"/>
      <c r="AT13" s="898"/>
      <c r="AU13" s="844"/>
      <c r="AV13" s="844"/>
      <c r="AW13" s="899"/>
      <c r="AX13" s="900"/>
      <c r="AY13" s="846"/>
      <c r="AZ13" s="898"/>
      <c r="BA13" s="898"/>
      <c r="BB13" s="898"/>
      <c r="BC13" s="898"/>
      <c r="BD13" s="898"/>
      <c r="BE13" s="898"/>
      <c r="BF13" s="898"/>
      <c r="BG13" s="898"/>
      <c r="BH13" s="824"/>
      <c r="BI13" s="898"/>
      <c r="BJ13" s="901"/>
      <c r="BK13" s="902"/>
      <c r="BL13" s="902"/>
      <c r="BM13" s="877"/>
      <c r="BN13" s="768"/>
      <c r="BO13" s="768"/>
      <c r="BP13" s="768"/>
      <c r="BQ13" s="768"/>
      <c r="BR13" s="768"/>
    </row>
    <row r="14" spans="1:72" ht="12.75" customHeight="1" x14ac:dyDescent="0.2">
      <c r="A14" s="819"/>
      <c r="B14" s="825" t="s">
        <v>235</v>
      </c>
      <c r="C14" s="826">
        <v>-9186</v>
      </c>
      <c r="D14" s="256">
        <v>-0.19021784146442475</v>
      </c>
      <c r="E14" s="783"/>
      <c r="F14" s="784">
        <v>39106</v>
      </c>
      <c r="G14" s="905">
        <v>33199</v>
      </c>
      <c r="H14" s="903">
        <v>24758</v>
      </c>
      <c r="I14" s="904">
        <v>34336</v>
      </c>
      <c r="J14" s="905">
        <v>48292</v>
      </c>
      <c r="K14" s="905">
        <v>29192</v>
      </c>
      <c r="L14" s="903">
        <v>68913</v>
      </c>
      <c r="M14" s="904">
        <v>58188</v>
      </c>
      <c r="N14" s="905">
        <v>43057</v>
      </c>
      <c r="O14" s="905">
        <v>41283</v>
      </c>
      <c r="P14" s="903">
        <v>31264</v>
      </c>
      <c r="Q14" s="904">
        <v>32910</v>
      </c>
      <c r="R14" s="903">
        <v>56814</v>
      </c>
      <c r="S14" s="903">
        <v>76454</v>
      </c>
      <c r="T14" s="903">
        <v>35445</v>
      </c>
      <c r="U14" s="904">
        <v>35624</v>
      </c>
      <c r="V14" s="903">
        <v>71006</v>
      </c>
      <c r="W14" s="903">
        <v>56942</v>
      </c>
      <c r="X14" s="903">
        <v>42491</v>
      </c>
      <c r="Y14" s="904">
        <v>61867</v>
      </c>
      <c r="Z14" s="903">
        <v>88632</v>
      </c>
      <c r="AA14" s="903">
        <v>109404</v>
      </c>
      <c r="AB14" s="903">
        <v>49909</v>
      </c>
      <c r="AC14" s="904">
        <v>53057</v>
      </c>
      <c r="AD14" s="903">
        <v>32806</v>
      </c>
      <c r="AE14" s="903">
        <v>58040</v>
      </c>
      <c r="AF14" s="906">
        <v>27314</v>
      </c>
      <c r="AG14" s="904">
        <v>30054</v>
      </c>
      <c r="AH14" s="907">
        <v>25033</v>
      </c>
      <c r="AI14" s="907">
        <v>12639</v>
      </c>
      <c r="AJ14" s="907">
        <v>23461</v>
      </c>
      <c r="AK14" s="904">
        <v>34352</v>
      </c>
      <c r="AL14" s="908">
        <v>31944</v>
      </c>
      <c r="AM14" s="909">
        <v>42952</v>
      </c>
      <c r="AN14" s="909">
        <v>39210</v>
      </c>
      <c r="AO14" s="910">
        <v>62549</v>
      </c>
      <c r="AP14" s="911">
        <v>57382</v>
      </c>
      <c r="AQ14" s="910">
        <v>48897</v>
      </c>
      <c r="AR14" s="910">
        <v>38533</v>
      </c>
      <c r="AS14" s="908">
        <v>42750</v>
      </c>
      <c r="AT14" s="898"/>
      <c r="AU14" s="903">
        <v>131399</v>
      </c>
      <c r="AV14" s="903">
        <v>204585</v>
      </c>
      <c r="AW14" s="912">
        <v>-73186</v>
      </c>
      <c r="AX14" s="829">
        <v>-0.35772906127037662</v>
      </c>
      <c r="AY14" s="846"/>
      <c r="AZ14" s="975">
        <v>131399</v>
      </c>
      <c r="BA14" s="913">
        <v>204585</v>
      </c>
      <c r="BB14" s="913">
        <v>148514</v>
      </c>
      <c r="BC14" s="913">
        <v>204337</v>
      </c>
      <c r="BD14" s="913">
        <v>232306</v>
      </c>
      <c r="BE14" s="913">
        <v>338520</v>
      </c>
      <c r="BF14" s="913">
        <v>177581</v>
      </c>
      <c r="BG14" s="913">
        <v>122850</v>
      </c>
      <c r="BH14" s="913">
        <v>176655</v>
      </c>
      <c r="BI14" s="913">
        <v>187562</v>
      </c>
      <c r="BJ14" s="901">
        <v>150470</v>
      </c>
      <c r="BK14" s="901">
        <v>95559</v>
      </c>
      <c r="BL14" s="901"/>
      <c r="BM14" s="814"/>
      <c r="BN14" s="768"/>
      <c r="BO14" s="768"/>
      <c r="BP14" s="768"/>
      <c r="BQ14" s="768"/>
      <c r="BR14" s="768"/>
    </row>
    <row r="15" spans="1:72" ht="12.75" customHeight="1" x14ac:dyDescent="0.2">
      <c r="A15" s="823"/>
      <c r="B15" s="819"/>
      <c r="C15" s="827">
        <v>-9186</v>
      </c>
      <c r="D15" s="828">
        <v>-0.19021784146442475</v>
      </c>
      <c r="E15" s="783"/>
      <c r="F15" s="785">
        <v>39106</v>
      </c>
      <c r="G15" s="903">
        <v>33199</v>
      </c>
      <c r="H15" s="903">
        <v>24758</v>
      </c>
      <c r="I15" s="914">
        <v>34336</v>
      </c>
      <c r="J15" s="905">
        <v>48292</v>
      </c>
      <c r="K15" s="905">
        <v>29192</v>
      </c>
      <c r="L15" s="903">
        <v>68913</v>
      </c>
      <c r="M15" s="914">
        <v>58188</v>
      </c>
      <c r="N15" s="905">
        <v>43057</v>
      </c>
      <c r="O15" s="905">
        <v>41283</v>
      </c>
      <c r="P15" s="903">
        <v>31264</v>
      </c>
      <c r="Q15" s="914">
        <v>32910</v>
      </c>
      <c r="R15" s="903">
        <v>56814</v>
      </c>
      <c r="S15" s="903">
        <v>76454</v>
      </c>
      <c r="T15" s="903">
        <v>35445</v>
      </c>
      <c r="U15" s="914">
        <v>35624</v>
      </c>
      <c r="V15" s="903">
        <v>71006</v>
      </c>
      <c r="W15" s="903">
        <v>56942</v>
      </c>
      <c r="X15" s="903">
        <v>42491</v>
      </c>
      <c r="Y15" s="914">
        <v>61867</v>
      </c>
      <c r="Z15" s="903">
        <v>88632</v>
      </c>
      <c r="AA15" s="903">
        <v>109404</v>
      </c>
      <c r="AB15" s="903">
        <v>49909</v>
      </c>
      <c r="AC15" s="914">
        <v>53057</v>
      </c>
      <c r="AD15" s="903">
        <v>32806</v>
      </c>
      <c r="AE15" s="903">
        <v>58040</v>
      </c>
      <c r="AF15" s="903">
        <v>27314</v>
      </c>
      <c r="AG15" s="914">
        <v>30054</v>
      </c>
      <c r="AH15" s="915">
        <v>25033</v>
      </c>
      <c r="AI15" s="915">
        <v>12639</v>
      </c>
      <c r="AJ15" s="915">
        <v>23461</v>
      </c>
      <c r="AK15" s="914">
        <v>34352</v>
      </c>
      <c r="AL15" s="915">
        <v>31944</v>
      </c>
      <c r="AM15" s="915">
        <v>42952</v>
      </c>
      <c r="AN15" s="915">
        <v>39210</v>
      </c>
      <c r="AO15" s="915">
        <v>62549</v>
      </c>
      <c r="AP15" s="916">
        <v>57382</v>
      </c>
      <c r="AQ15" s="914">
        <v>48897</v>
      </c>
      <c r="AR15" s="914">
        <v>38533</v>
      </c>
      <c r="AS15" s="915">
        <v>42750</v>
      </c>
      <c r="AT15" s="898"/>
      <c r="AU15" s="903">
        <v>131399</v>
      </c>
      <c r="AV15" s="903">
        <v>204585</v>
      </c>
      <c r="AW15" s="917">
        <v>-73186</v>
      </c>
      <c r="AX15" s="828">
        <v>-0.35772906127037662</v>
      </c>
      <c r="AY15" s="846"/>
      <c r="AZ15" s="1471">
        <v>131399</v>
      </c>
      <c r="BA15" s="918">
        <v>204585</v>
      </c>
      <c r="BB15" s="918">
        <v>148514</v>
      </c>
      <c r="BC15" s="918">
        <v>204337</v>
      </c>
      <c r="BD15" s="918">
        <v>232306</v>
      </c>
      <c r="BE15" s="918">
        <v>338520</v>
      </c>
      <c r="BF15" s="918">
        <v>177581</v>
      </c>
      <c r="BG15" s="918">
        <v>122850</v>
      </c>
      <c r="BH15" s="918">
        <v>176655</v>
      </c>
      <c r="BI15" s="918">
        <v>187562</v>
      </c>
      <c r="BJ15" s="919">
        <v>150470</v>
      </c>
      <c r="BK15" s="919">
        <f>BK14</f>
        <v>95559</v>
      </c>
      <c r="BL15" s="919">
        <v>211758</v>
      </c>
      <c r="BM15" s="814"/>
      <c r="BO15" s="768"/>
      <c r="BP15" s="768"/>
      <c r="BQ15" s="768"/>
      <c r="BR15" s="768"/>
    </row>
    <row r="16" spans="1:72" ht="12.75" customHeight="1" x14ac:dyDescent="0.2">
      <c r="A16" s="822" t="s">
        <v>5</v>
      </c>
      <c r="B16" s="819"/>
      <c r="C16" s="826"/>
      <c r="D16" s="829"/>
      <c r="E16" s="783"/>
      <c r="F16" s="788"/>
      <c r="G16" s="920"/>
      <c r="H16" s="907"/>
      <c r="I16" s="904"/>
      <c r="J16" s="920"/>
      <c r="K16" s="920"/>
      <c r="L16" s="907"/>
      <c r="M16" s="904"/>
      <c r="N16" s="920"/>
      <c r="O16" s="920"/>
      <c r="P16" s="907"/>
      <c r="Q16" s="904"/>
      <c r="R16" s="907"/>
      <c r="S16" s="907"/>
      <c r="T16" s="907"/>
      <c r="U16" s="904"/>
      <c r="V16" s="907"/>
      <c r="W16" s="921"/>
      <c r="X16" s="907"/>
      <c r="Y16" s="904"/>
      <c r="Z16" s="907"/>
      <c r="AA16" s="921"/>
      <c r="AB16" s="907"/>
      <c r="AC16" s="904"/>
      <c r="AD16" s="907"/>
      <c r="AE16" s="921"/>
      <c r="AF16" s="907"/>
      <c r="AG16" s="904"/>
      <c r="AH16" s="921"/>
      <c r="AI16" s="921"/>
      <c r="AJ16" s="921"/>
      <c r="AK16" s="922"/>
      <c r="AL16" s="923"/>
      <c r="AM16" s="923"/>
      <c r="AN16" s="923"/>
      <c r="AO16" s="923"/>
      <c r="AP16" s="924"/>
      <c r="AQ16" s="904"/>
      <c r="AR16" s="904"/>
      <c r="AS16" s="923"/>
      <c r="AT16" s="898"/>
      <c r="AU16" s="907"/>
      <c r="AV16" s="907"/>
      <c r="AW16" s="912"/>
      <c r="AX16" s="829"/>
      <c r="AY16" s="846"/>
      <c r="AZ16" s="925"/>
      <c r="BA16" s="925"/>
      <c r="BB16" s="925"/>
      <c r="BC16" s="925"/>
      <c r="BD16" s="925"/>
      <c r="BE16" s="925"/>
      <c r="BF16" s="925"/>
      <c r="BG16" s="925"/>
      <c r="BH16" s="913"/>
      <c r="BI16" s="913"/>
      <c r="BJ16" s="926"/>
      <c r="BK16" s="926"/>
      <c r="BL16" s="926"/>
      <c r="BM16" s="814"/>
      <c r="BO16" s="768"/>
      <c r="BP16" s="768"/>
      <c r="BQ16" s="768"/>
      <c r="BR16" s="768"/>
    </row>
    <row r="17" spans="1:70" ht="12.75" customHeight="1" x14ac:dyDescent="0.2">
      <c r="A17" s="822"/>
      <c r="B17" s="819" t="s">
        <v>215</v>
      </c>
      <c r="C17" s="826">
        <v>54</v>
      </c>
      <c r="D17" s="829">
        <v>2.7150686309015035E-3</v>
      </c>
      <c r="E17" s="783"/>
      <c r="F17" s="788">
        <v>19943</v>
      </c>
      <c r="G17" s="920">
        <v>14256</v>
      </c>
      <c r="H17" s="907">
        <v>8530</v>
      </c>
      <c r="I17" s="904">
        <v>12398</v>
      </c>
      <c r="J17" s="920">
        <v>19889</v>
      </c>
      <c r="K17" s="920">
        <v>9898</v>
      </c>
      <c r="L17" s="907">
        <v>29488</v>
      </c>
      <c r="M17" s="904">
        <v>25438</v>
      </c>
      <c r="N17" s="920">
        <v>17633</v>
      </c>
      <c r="O17" s="920">
        <v>16110</v>
      </c>
      <c r="P17" s="907">
        <v>10947</v>
      </c>
      <c r="Q17" s="904">
        <v>9008</v>
      </c>
      <c r="R17" s="907">
        <v>24687</v>
      </c>
      <c r="S17" s="907">
        <v>32365</v>
      </c>
      <c r="T17" s="907">
        <v>13998</v>
      </c>
      <c r="U17" s="904">
        <v>13566</v>
      </c>
      <c r="V17" s="907">
        <v>30200</v>
      </c>
      <c r="W17" s="907">
        <v>23452</v>
      </c>
      <c r="X17" s="907">
        <v>16998</v>
      </c>
      <c r="Y17" s="904">
        <v>29195</v>
      </c>
      <c r="Z17" s="907">
        <v>43043</v>
      </c>
      <c r="AA17" s="907">
        <v>47584</v>
      </c>
      <c r="AB17" s="907">
        <v>20732</v>
      </c>
      <c r="AC17" s="904"/>
      <c r="AD17" s="907"/>
      <c r="AE17" s="907"/>
      <c r="AF17" s="907"/>
      <c r="AG17" s="904"/>
      <c r="AH17" s="907"/>
      <c r="AI17" s="907"/>
      <c r="AJ17" s="907"/>
      <c r="AK17" s="904"/>
      <c r="AL17" s="923"/>
      <c r="AM17" s="923"/>
      <c r="AN17" s="923"/>
      <c r="AO17" s="923"/>
      <c r="AP17" s="924"/>
      <c r="AQ17" s="904"/>
      <c r="AR17" s="904"/>
      <c r="AS17" s="923"/>
      <c r="AT17" s="898"/>
      <c r="AU17" s="907">
        <v>55127</v>
      </c>
      <c r="AV17" s="923">
        <v>84713</v>
      </c>
      <c r="AW17" s="912">
        <v>-29586</v>
      </c>
      <c r="AX17" s="829">
        <v>-0.34924981998040444</v>
      </c>
      <c r="AY17" s="846"/>
      <c r="AZ17" s="913">
        <v>55127</v>
      </c>
      <c r="BA17" s="927">
        <v>84713</v>
      </c>
      <c r="BB17" s="927">
        <v>53698</v>
      </c>
      <c r="BC17" s="927">
        <v>84615</v>
      </c>
      <c r="BD17" s="927">
        <v>99845</v>
      </c>
      <c r="BE17" s="912">
        <v>147080</v>
      </c>
      <c r="BF17" s="928">
        <v>86644</v>
      </c>
      <c r="BG17" s="928">
        <v>63086</v>
      </c>
      <c r="BH17" s="928">
        <v>88234</v>
      </c>
      <c r="BI17" s="929"/>
      <c r="BJ17" s="926"/>
      <c r="BK17" s="926"/>
      <c r="BL17" s="926"/>
      <c r="BM17" s="877"/>
      <c r="BO17" s="768"/>
      <c r="BP17" s="768"/>
      <c r="BQ17" s="768"/>
      <c r="BR17" s="768"/>
    </row>
    <row r="18" spans="1:70" ht="12.75" customHeight="1" x14ac:dyDescent="0.2">
      <c r="A18" s="822"/>
      <c r="B18" s="161" t="s">
        <v>216</v>
      </c>
      <c r="C18" s="830">
        <v>-72</v>
      </c>
      <c r="D18" s="831">
        <v>-1.6010673782521682E-2</v>
      </c>
      <c r="E18" s="783"/>
      <c r="F18" s="789">
        <v>4425</v>
      </c>
      <c r="G18" s="932">
        <v>2850</v>
      </c>
      <c r="H18" s="930">
        <v>2970</v>
      </c>
      <c r="I18" s="931">
        <v>2944</v>
      </c>
      <c r="J18" s="932">
        <v>4497</v>
      </c>
      <c r="K18" s="932">
        <v>3700</v>
      </c>
      <c r="L18" s="930">
        <v>3230</v>
      </c>
      <c r="M18" s="931">
        <v>3226</v>
      </c>
      <c r="N18" s="932">
        <v>4247</v>
      </c>
      <c r="O18" s="932">
        <v>4019</v>
      </c>
      <c r="P18" s="930">
        <v>4969</v>
      </c>
      <c r="Q18" s="931">
        <v>5109</v>
      </c>
      <c r="R18" s="930">
        <v>3758</v>
      </c>
      <c r="S18" s="930">
        <v>3721</v>
      </c>
      <c r="T18" s="930">
        <v>5475</v>
      </c>
      <c r="U18" s="931">
        <v>3512</v>
      </c>
      <c r="V18" s="930">
        <v>6279</v>
      </c>
      <c r="W18" s="930">
        <v>3254</v>
      </c>
      <c r="X18" s="930">
        <v>3168</v>
      </c>
      <c r="Y18" s="931">
        <v>-3366</v>
      </c>
      <c r="Z18" s="930">
        <v>-3740</v>
      </c>
      <c r="AA18" s="930">
        <v>598</v>
      </c>
      <c r="AB18" s="930">
        <v>1780</v>
      </c>
      <c r="AC18" s="904"/>
      <c r="AD18" s="907"/>
      <c r="AE18" s="907"/>
      <c r="AF18" s="907"/>
      <c r="AG18" s="904"/>
      <c r="AH18" s="907"/>
      <c r="AI18" s="907"/>
      <c r="AJ18" s="907"/>
      <c r="AK18" s="904"/>
      <c r="AL18" s="923"/>
      <c r="AM18" s="923"/>
      <c r="AN18" s="923"/>
      <c r="AO18" s="923"/>
      <c r="AP18" s="924"/>
      <c r="AQ18" s="904"/>
      <c r="AR18" s="904"/>
      <c r="AS18" s="923"/>
      <c r="AT18" s="898"/>
      <c r="AU18" s="930">
        <v>13189</v>
      </c>
      <c r="AV18" s="903">
        <v>14653</v>
      </c>
      <c r="AW18" s="933">
        <v>-1464</v>
      </c>
      <c r="AX18" s="831">
        <v>-9.9911280966355015E-2</v>
      </c>
      <c r="AY18" s="846"/>
      <c r="AZ18" s="975">
        <v>13189</v>
      </c>
      <c r="BA18" s="934">
        <v>14653</v>
      </c>
      <c r="BB18" s="934">
        <v>18344</v>
      </c>
      <c r="BC18" s="934">
        <v>16465</v>
      </c>
      <c r="BD18" s="934">
        <v>9335</v>
      </c>
      <c r="BE18" s="933">
        <v>-1125</v>
      </c>
      <c r="BF18" s="935">
        <v>6489</v>
      </c>
      <c r="BG18" s="935">
        <v>3937</v>
      </c>
      <c r="BH18" s="935">
        <v>-253</v>
      </c>
      <c r="BI18" s="929"/>
      <c r="BJ18" s="926"/>
      <c r="BK18" s="926"/>
      <c r="BL18" s="926"/>
      <c r="BM18" s="877"/>
      <c r="BO18" s="768"/>
      <c r="BP18" s="768"/>
      <c r="BQ18" s="768"/>
      <c r="BR18" s="768"/>
    </row>
    <row r="19" spans="1:70" ht="12.75" customHeight="1" x14ac:dyDescent="0.2">
      <c r="A19" s="823"/>
      <c r="B19" s="430" t="s">
        <v>147</v>
      </c>
      <c r="C19" s="826">
        <v>-18</v>
      </c>
      <c r="D19" s="829">
        <v>-7.3812843434757646E-4</v>
      </c>
      <c r="E19" s="783"/>
      <c r="F19" s="786">
        <v>24368</v>
      </c>
      <c r="G19" s="907">
        <v>17106</v>
      </c>
      <c r="H19" s="907">
        <v>11500</v>
      </c>
      <c r="I19" s="904">
        <v>15342</v>
      </c>
      <c r="J19" s="920">
        <v>24386</v>
      </c>
      <c r="K19" s="920">
        <v>13598</v>
      </c>
      <c r="L19" s="907">
        <v>32718</v>
      </c>
      <c r="M19" s="904">
        <v>28664</v>
      </c>
      <c r="N19" s="920">
        <v>21880</v>
      </c>
      <c r="O19" s="920">
        <v>20129</v>
      </c>
      <c r="P19" s="907">
        <v>15916</v>
      </c>
      <c r="Q19" s="904">
        <v>14117</v>
      </c>
      <c r="R19" s="907">
        <v>28445</v>
      </c>
      <c r="S19" s="907">
        <v>36086</v>
      </c>
      <c r="T19" s="907">
        <v>19473</v>
      </c>
      <c r="U19" s="904">
        <v>17078</v>
      </c>
      <c r="V19" s="907">
        <v>36479</v>
      </c>
      <c r="W19" s="907">
        <v>26706</v>
      </c>
      <c r="X19" s="907">
        <v>20166</v>
      </c>
      <c r="Y19" s="904">
        <v>25829</v>
      </c>
      <c r="Z19" s="907">
        <v>39303</v>
      </c>
      <c r="AA19" s="907">
        <v>48182</v>
      </c>
      <c r="AB19" s="907">
        <v>22512</v>
      </c>
      <c r="AC19" s="904">
        <v>22508</v>
      </c>
      <c r="AD19" s="907">
        <v>16925</v>
      </c>
      <c r="AE19" s="907">
        <v>30817</v>
      </c>
      <c r="AF19" s="907">
        <v>14959</v>
      </c>
      <c r="AG19" s="904">
        <v>17215</v>
      </c>
      <c r="AH19" s="907">
        <v>12371</v>
      </c>
      <c r="AI19" s="907">
        <v>10291</v>
      </c>
      <c r="AJ19" s="907">
        <v>13228</v>
      </c>
      <c r="AK19" s="904">
        <v>19085</v>
      </c>
      <c r="AL19" s="923">
        <v>16510</v>
      </c>
      <c r="AM19" s="923">
        <v>57933</v>
      </c>
      <c r="AN19" s="923">
        <v>42205</v>
      </c>
      <c r="AO19" s="923">
        <v>76203</v>
      </c>
      <c r="AP19" s="924">
        <v>70783</v>
      </c>
      <c r="AQ19" s="904">
        <v>51546</v>
      </c>
      <c r="AR19" s="904">
        <v>45305</v>
      </c>
      <c r="AS19" s="923">
        <v>65948</v>
      </c>
      <c r="AT19" s="898"/>
      <c r="AU19" s="907">
        <v>68316</v>
      </c>
      <c r="AV19" s="923">
        <v>99366</v>
      </c>
      <c r="AW19" s="912">
        <v>-31050</v>
      </c>
      <c r="AX19" s="829">
        <v>-0.31248113036652375</v>
      </c>
      <c r="AY19" s="846"/>
      <c r="AZ19" s="1472">
        <v>68316</v>
      </c>
      <c r="BA19" s="913">
        <v>99366</v>
      </c>
      <c r="BB19" s="913">
        <v>72042</v>
      </c>
      <c r="BC19" s="913">
        <v>101080</v>
      </c>
      <c r="BD19" s="913">
        <v>109180</v>
      </c>
      <c r="BE19" s="913">
        <v>145955</v>
      </c>
      <c r="BF19" s="913">
        <v>93133</v>
      </c>
      <c r="BG19" s="913">
        <v>67023</v>
      </c>
      <c r="BH19" s="913">
        <v>87981</v>
      </c>
      <c r="BI19" s="913">
        <v>98642</v>
      </c>
      <c r="BJ19" s="926">
        <v>82259</v>
      </c>
      <c r="BK19" s="926">
        <v>47759</v>
      </c>
      <c r="BL19" s="926">
        <v>120298</v>
      </c>
      <c r="BM19" s="877"/>
      <c r="BO19" s="768"/>
      <c r="BP19" s="768"/>
      <c r="BQ19" s="768"/>
      <c r="BR19" s="768"/>
    </row>
    <row r="20" spans="1:70" ht="12.75" customHeight="1" x14ac:dyDescent="0.2">
      <c r="A20" s="823"/>
      <c r="B20" s="825" t="s">
        <v>64</v>
      </c>
      <c r="C20" s="826">
        <v>607</v>
      </c>
      <c r="D20" s="829">
        <v>0.47908445146014206</v>
      </c>
      <c r="E20" s="783"/>
      <c r="F20" s="788">
        <v>1874</v>
      </c>
      <c r="G20" s="920">
        <v>1563</v>
      </c>
      <c r="H20" s="907">
        <v>1308</v>
      </c>
      <c r="I20" s="904">
        <v>1237</v>
      </c>
      <c r="J20" s="920">
        <v>1267</v>
      </c>
      <c r="K20" s="920">
        <v>1086</v>
      </c>
      <c r="L20" s="907">
        <v>1093</v>
      </c>
      <c r="M20" s="904">
        <v>1780</v>
      </c>
      <c r="N20" s="920">
        <v>1061</v>
      </c>
      <c r="O20" s="920">
        <v>1398</v>
      </c>
      <c r="P20" s="907">
        <v>1040</v>
      </c>
      <c r="Q20" s="904">
        <v>1320</v>
      </c>
      <c r="R20" s="907">
        <v>1372</v>
      </c>
      <c r="S20" s="907">
        <v>1492</v>
      </c>
      <c r="T20" s="907">
        <v>2221</v>
      </c>
      <c r="U20" s="904">
        <v>1737</v>
      </c>
      <c r="V20" s="907">
        <v>1421</v>
      </c>
      <c r="W20" s="907">
        <v>1310</v>
      </c>
      <c r="X20" s="907">
        <v>867</v>
      </c>
      <c r="Y20" s="904">
        <v>1866</v>
      </c>
      <c r="Z20" s="907">
        <v>733</v>
      </c>
      <c r="AA20" s="907">
        <v>930</v>
      </c>
      <c r="AB20" s="907">
        <v>1056</v>
      </c>
      <c r="AC20" s="904">
        <v>1141</v>
      </c>
      <c r="AD20" s="907">
        <v>736</v>
      </c>
      <c r="AE20" s="907">
        <v>1106</v>
      </c>
      <c r="AF20" s="907">
        <v>445</v>
      </c>
      <c r="AG20" s="904">
        <v>469</v>
      </c>
      <c r="AH20" s="907">
        <v>514</v>
      </c>
      <c r="AI20" s="907">
        <v>535</v>
      </c>
      <c r="AJ20" s="907">
        <v>708</v>
      </c>
      <c r="AK20" s="904">
        <v>937</v>
      </c>
      <c r="AL20" s="923">
        <v>571</v>
      </c>
      <c r="AM20" s="923">
        <v>3275</v>
      </c>
      <c r="AN20" s="923">
        <v>3194</v>
      </c>
      <c r="AO20" s="923">
        <v>4019</v>
      </c>
      <c r="AP20" s="924">
        <v>2619</v>
      </c>
      <c r="AQ20" s="904">
        <v>3158</v>
      </c>
      <c r="AR20" s="904">
        <v>2228</v>
      </c>
      <c r="AS20" s="923">
        <v>3188</v>
      </c>
      <c r="AT20" s="936"/>
      <c r="AU20" s="907">
        <v>5982</v>
      </c>
      <c r="AV20" s="907">
        <v>5226</v>
      </c>
      <c r="AW20" s="937">
        <v>756</v>
      </c>
      <c r="AX20" s="829">
        <v>0.14466130884041331</v>
      </c>
      <c r="AY20" s="909"/>
      <c r="AZ20" s="913">
        <v>5982</v>
      </c>
      <c r="BA20" s="701">
        <v>5226</v>
      </c>
      <c r="BB20" s="701">
        <v>4819</v>
      </c>
      <c r="BC20" s="701">
        <v>6822</v>
      </c>
      <c r="BD20" s="701">
        <v>5464</v>
      </c>
      <c r="BE20" s="701">
        <v>5760</v>
      </c>
      <c r="BF20" s="701">
        <v>4482</v>
      </c>
      <c r="BG20" s="938">
        <v>4289</v>
      </c>
      <c r="BH20" s="913">
        <v>3159</v>
      </c>
      <c r="BI20" s="913">
        <v>1847</v>
      </c>
      <c r="BJ20" s="926">
        <v>2414</v>
      </c>
      <c r="BK20" s="926">
        <v>6699</v>
      </c>
      <c r="BL20" s="926">
        <v>12517</v>
      </c>
      <c r="BM20" s="814"/>
      <c r="BO20" s="768"/>
      <c r="BP20" s="768"/>
      <c r="BQ20" s="768"/>
      <c r="BR20" s="768"/>
    </row>
    <row r="21" spans="1:70" ht="12.75" customHeight="1" x14ac:dyDescent="0.2">
      <c r="A21" s="823"/>
      <c r="B21" s="825" t="s">
        <v>88</v>
      </c>
      <c r="C21" s="826">
        <v>-1482</v>
      </c>
      <c r="D21" s="832">
        <v>-0.39279088258680095</v>
      </c>
      <c r="E21" s="783"/>
      <c r="F21" s="788">
        <v>2291</v>
      </c>
      <c r="G21" s="920">
        <v>2425</v>
      </c>
      <c r="H21" s="907">
        <v>2572</v>
      </c>
      <c r="I21" s="904">
        <v>2674</v>
      </c>
      <c r="J21" s="920">
        <v>3773</v>
      </c>
      <c r="K21" s="920">
        <v>3824</v>
      </c>
      <c r="L21" s="907">
        <v>3787</v>
      </c>
      <c r="M21" s="904">
        <v>3756</v>
      </c>
      <c r="N21" s="920">
        <v>3482</v>
      </c>
      <c r="O21" s="920">
        <v>3496</v>
      </c>
      <c r="P21" s="907">
        <v>2839</v>
      </c>
      <c r="Q21" s="904">
        <v>3201</v>
      </c>
      <c r="R21" s="907">
        <v>2802</v>
      </c>
      <c r="S21" s="907">
        <v>2737</v>
      </c>
      <c r="T21" s="907">
        <v>2309</v>
      </c>
      <c r="U21" s="904">
        <v>2984</v>
      </c>
      <c r="V21" s="907">
        <v>2748</v>
      </c>
      <c r="W21" s="907">
        <v>3263</v>
      </c>
      <c r="X21" s="907">
        <v>3155</v>
      </c>
      <c r="Y21" s="904">
        <v>4193</v>
      </c>
      <c r="Z21" s="907">
        <v>2526</v>
      </c>
      <c r="AA21" s="907">
        <v>2575</v>
      </c>
      <c r="AB21" s="907">
        <v>2211</v>
      </c>
      <c r="AC21" s="904">
        <v>1863</v>
      </c>
      <c r="AD21" s="907">
        <v>1434</v>
      </c>
      <c r="AE21" s="907">
        <v>1589</v>
      </c>
      <c r="AF21" s="907">
        <v>1151</v>
      </c>
      <c r="AG21" s="904">
        <v>943</v>
      </c>
      <c r="AH21" s="907">
        <v>993</v>
      </c>
      <c r="AI21" s="907">
        <v>971</v>
      </c>
      <c r="AJ21" s="907">
        <v>891</v>
      </c>
      <c r="AK21" s="904">
        <v>781</v>
      </c>
      <c r="AL21" s="923">
        <v>689</v>
      </c>
      <c r="AM21" s="923">
        <v>4655</v>
      </c>
      <c r="AN21" s="923">
        <v>4906</v>
      </c>
      <c r="AO21" s="923">
        <v>4441</v>
      </c>
      <c r="AP21" s="924">
        <v>4178</v>
      </c>
      <c r="AQ21" s="904">
        <v>3700</v>
      </c>
      <c r="AR21" s="904">
        <v>3796</v>
      </c>
      <c r="AS21" s="923">
        <v>5308</v>
      </c>
      <c r="AT21" s="936"/>
      <c r="AU21" s="907">
        <v>9962</v>
      </c>
      <c r="AV21" s="907">
        <v>15140</v>
      </c>
      <c r="AW21" s="937">
        <v>-5178</v>
      </c>
      <c r="AX21" s="829">
        <v>-0.34200792602377805</v>
      </c>
      <c r="AY21" s="909"/>
      <c r="AZ21" s="913">
        <v>9962</v>
      </c>
      <c r="BA21" s="701">
        <v>15140</v>
      </c>
      <c r="BB21" s="701">
        <v>13018</v>
      </c>
      <c r="BC21" s="701">
        <v>10832</v>
      </c>
      <c r="BD21" s="701">
        <v>13359</v>
      </c>
      <c r="BE21" s="701">
        <v>13928</v>
      </c>
      <c r="BF21" s="701">
        <v>9367</v>
      </c>
      <c r="BG21" s="938">
        <v>7303</v>
      </c>
      <c r="BH21" s="913">
        <v>3032</v>
      </c>
      <c r="BI21" s="913">
        <v>2191</v>
      </c>
      <c r="BJ21" s="926">
        <v>2896</v>
      </c>
      <c r="BK21" s="926">
        <v>1887</v>
      </c>
      <c r="BL21" s="926">
        <v>3440</v>
      </c>
      <c r="BM21" s="814"/>
      <c r="BO21" s="768"/>
      <c r="BP21" s="768"/>
      <c r="BQ21" s="768"/>
      <c r="BR21" s="768"/>
    </row>
    <row r="22" spans="1:70" ht="12.75" customHeight="1" x14ac:dyDescent="0.2">
      <c r="A22" s="823"/>
      <c r="B22" s="825" t="s">
        <v>66</v>
      </c>
      <c r="C22" s="826">
        <v>15</v>
      </c>
      <c r="D22" s="832">
        <v>1.3501350135013501E-2</v>
      </c>
      <c r="E22" s="783"/>
      <c r="F22" s="788">
        <v>1126</v>
      </c>
      <c r="G22" s="920">
        <v>1178</v>
      </c>
      <c r="H22" s="907">
        <v>1112</v>
      </c>
      <c r="I22" s="904">
        <v>1049</v>
      </c>
      <c r="J22" s="920">
        <v>1111</v>
      </c>
      <c r="K22" s="920">
        <v>1164</v>
      </c>
      <c r="L22" s="907">
        <v>1168</v>
      </c>
      <c r="M22" s="904">
        <v>1087</v>
      </c>
      <c r="N22" s="920">
        <v>1119</v>
      </c>
      <c r="O22" s="920">
        <v>1119</v>
      </c>
      <c r="P22" s="907">
        <v>1108</v>
      </c>
      <c r="Q22" s="904">
        <v>1078</v>
      </c>
      <c r="R22" s="907">
        <v>1221</v>
      </c>
      <c r="S22" s="907">
        <v>1117</v>
      </c>
      <c r="T22" s="907">
        <v>1196</v>
      </c>
      <c r="U22" s="904">
        <v>1263</v>
      </c>
      <c r="V22" s="907">
        <v>1300</v>
      </c>
      <c r="W22" s="907">
        <v>1228</v>
      </c>
      <c r="X22" s="907">
        <v>1661</v>
      </c>
      <c r="Y22" s="904">
        <v>852</v>
      </c>
      <c r="Z22" s="907">
        <v>1191</v>
      </c>
      <c r="AA22" s="907">
        <v>1338</v>
      </c>
      <c r="AB22" s="907">
        <v>855</v>
      </c>
      <c r="AC22" s="904">
        <v>549</v>
      </c>
      <c r="AD22" s="907">
        <v>661</v>
      </c>
      <c r="AE22" s="907">
        <v>671</v>
      </c>
      <c r="AF22" s="907">
        <v>645</v>
      </c>
      <c r="AG22" s="904">
        <v>595</v>
      </c>
      <c r="AH22" s="907">
        <v>667</v>
      </c>
      <c r="AI22" s="907">
        <v>676</v>
      </c>
      <c r="AJ22" s="907">
        <v>693</v>
      </c>
      <c r="AK22" s="904">
        <v>690</v>
      </c>
      <c r="AL22" s="923">
        <v>706</v>
      </c>
      <c r="AM22" s="923">
        <v>3011</v>
      </c>
      <c r="AN22" s="923">
        <v>2910</v>
      </c>
      <c r="AO22" s="923">
        <v>2613</v>
      </c>
      <c r="AP22" s="924">
        <v>5054</v>
      </c>
      <c r="AQ22" s="904">
        <v>3183</v>
      </c>
      <c r="AR22" s="904">
        <v>2884</v>
      </c>
      <c r="AS22" s="923">
        <v>3008</v>
      </c>
      <c r="AT22" s="936"/>
      <c r="AU22" s="907">
        <v>4465</v>
      </c>
      <c r="AV22" s="907">
        <v>4530</v>
      </c>
      <c r="AW22" s="937">
        <v>-65</v>
      </c>
      <c r="AX22" s="829">
        <v>-1.434878587196468E-2</v>
      </c>
      <c r="AY22" s="909"/>
      <c r="AZ22" s="913">
        <v>4465</v>
      </c>
      <c r="BA22" s="701">
        <v>4530</v>
      </c>
      <c r="BB22" s="701">
        <v>4424</v>
      </c>
      <c r="BC22" s="701">
        <v>4797</v>
      </c>
      <c r="BD22" s="701">
        <v>5041</v>
      </c>
      <c r="BE22" s="701">
        <v>4319</v>
      </c>
      <c r="BF22" s="701">
        <v>3014</v>
      </c>
      <c r="BG22" s="938">
        <v>3158</v>
      </c>
      <c r="BH22" s="913">
        <v>2856</v>
      </c>
      <c r="BI22" s="913">
        <v>3000</v>
      </c>
      <c r="BJ22" s="926">
        <v>2293</v>
      </c>
      <c r="BK22" s="926">
        <v>1365</v>
      </c>
      <c r="BL22" s="926">
        <v>4236</v>
      </c>
      <c r="BM22" s="814"/>
      <c r="BO22" s="768"/>
      <c r="BP22" s="768"/>
      <c r="BQ22" s="768"/>
      <c r="BR22" s="768"/>
    </row>
    <row r="23" spans="1:70" ht="12.75" customHeight="1" x14ac:dyDescent="0.2">
      <c r="A23" s="823"/>
      <c r="B23" s="825" t="s">
        <v>67</v>
      </c>
      <c r="C23" s="826">
        <v>-102</v>
      </c>
      <c r="D23" s="832">
        <v>-5.5555555555555552E-2</v>
      </c>
      <c r="E23" s="783"/>
      <c r="F23" s="788">
        <v>1734</v>
      </c>
      <c r="G23" s="920">
        <v>1592</v>
      </c>
      <c r="H23" s="907">
        <v>1606</v>
      </c>
      <c r="I23" s="904">
        <v>1525</v>
      </c>
      <c r="J23" s="920">
        <v>1836</v>
      </c>
      <c r="K23" s="920">
        <v>1581</v>
      </c>
      <c r="L23" s="907">
        <v>1758</v>
      </c>
      <c r="M23" s="904">
        <v>1254</v>
      </c>
      <c r="N23" s="920">
        <v>1483</v>
      </c>
      <c r="O23" s="920">
        <v>1709</v>
      </c>
      <c r="P23" s="907">
        <v>1632</v>
      </c>
      <c r="Q23" s="904">
        <v>1422</v>
      </c>
      <c r="R23" s="907">
        <v>1553</v>
      </c>
      <c r="S23" s="907">
        <v>1583</v>
      </c>
      <c r="T23" s="907">
        <v>1305</v>
      </c>
      <c r="U23" s="904">
        <v>1477</v>
      </c>
      <c r="V23" s="907">
        <v>2254</v>
      </c>
      <c r="W23" s="907">
        <v>1309</v>
      </c>
      <c r="X23" s="907">
        <v>1341</v>
      </c>
      <c r="Y23" s="904">
        <v>1329</v>
      </c>
      <c r="Z23" s="907">
        <v>977</v>
      </c>
      <c r="AA23" s="907">
        <v>993</v>
      </c>
      <c r="AB23" s="907">
        <v>1107</v>
      </c>
      <c r="AC23" s="904">
        <v>1004</v>
      </c>
      <c r="AD23" s="907">
        <v>587</v>
      </c>
      <c r="AE23" s="907">
        <v>610</v>
      </c>
      <c r="AF23" s="907">
        <v>573</v>
      </c>
      <c r="AG23" s="904">
        <v>706</v>
      </c>
      <c r="AH23" s="907">
        <v>894</v>
      </c>
      <c r="AI23" s="907">
        <v>1012</v>
      </c>
      <c r="AJ23" s="907">
        <v>1350</v>
      </c>
      <c r="AK23" s="904">
        <v>1224</v>
      </c>
      <c r="AL23" s="923">
        <v>1201</v>
      </c>
      <c r="AM23" s="923">
        <v>3063</v>
      </c>
      <c r="AN23" s="923">
        <v>2962</v>
      </c>
      <c r="AO23" s="923">
        <v>2879</v>
      </c>
      <c r="AP23" s="924">
        <v>2804</v>
      </c>
      <c r="AQ23" s="904">
        <v>2586</v>
      </c>
      <c r="AR23" s="904">
        <v>2530</v>
      </c>
      <c r="AS23" s="923">
        <v>2427</v>
      </c>
      <c r="AT23" s="936"/>
      <c r="AU23" s="907">
        <v>6457</v>
      </c>
      <c r="AV23" s="907">
        <v>6429</v>
      </c>
      <c r="AW23" s="937">
        <v>28</v>
      </c>
      <c r="AX23" s="829">
        <v>4.3552652045419195E-3</v>
      </c>
      <c r="AY23" s="909"/>
      <c r="AZ23" s="913">
        <v>6457</v>
      </c>
      <c r="BA23" s="701">
        <v>6429</v>
      </c>
      <c r="BB23" s="701">
        <v>6246</v>
      </c>
      <c r="BC23" s="701">
        <v>5918</v>
      </c>
      <c r="BD23" s="701">
        <v>6233</v>
      </c>
      <c r="BE23" s="701">
        <v>5344</v>
      </c>
      <c r="BF23" s="701">
        <v>3731</v>
      </c>
      <c r="BG23" s="938">
        <v>6466</v>
      </c>
      <c r="BH23" s="913">
        <v>4740</v>
      </c>
      <c r="BI23" s="913">
        <v>3930</v>
      </c>
      <c r="BJ23" s="926">
        <v>2980</v>
      </c>
      <c r="BK23" s="926">
        <v>2274</v>
      </c>
      <c r="BL23" s="926">
        <v>4205</v>
      </c>
      <c r="BM23" s="814"/>
      <c r="BO23" s="768"/>
      <c r="BP23" s="768"/>
      <c r="BQ23" s="768"/>
      <c r="BR23" s="768"/>
    </row>
    <row r="24" spans="1:70" ht="12.75" customHeight="1" x14ac:dyDescent="0.2">
      <c r="A24" s="823"/>
      <c r="B24" s="825" t="s">
        <v>62</v>
      </c>
      <c r="C24" s="826">
        <v>-797</v>
      </c>
      <c r="D24" s="829">
        <v>-0.61072796934865903</v>
      </c>
      <c r="E24" s="783"/>
      <c r="F24" s="788">
        <v>508</v>
      </c>
      <c r="G24" s="920">
        <v>652</v>
      </c>
      <c r="H24" s="907">
        <v>694</v>
      </c>
      <c r="I24" s="904">
        <v>1207</v>
      </c>
      <c r="J24" s="920">
        <v>1305</v>
      </c>
      <c r="K24" s="920">
        <v>1755</v>
      </c>
      <c r="L24" s="907">
        <v>1303</v>
      </c>
      <c r="M24" s="904">
        <v>1453</v>
      </c>
      <c r="N24" s="920">
        <v>1586</v>
      </c>
      <c r="O24" s="920">
        <v>1678</v>
      </c>
      <c r="P24" s="907">
        <v>2042</v>
      </c>
      <c r="Q24" s="904">
        <v>1957</v>
      </c>
      <c r="R24" s="907">
        <v>1676</v>
      </c>
      <c r="S24" s="907">
        <v>2282</v>
      </c>
      <c r="T24" s="907">
        <v>1441</v>
      </c>
      <c r="U24" s="904">
        <v>2552</v>
      </c>
      <c r="V24" s="907">
        <v>2405</v>
      </c>
      <c r="W24" s="907">
        <v>1861</v>
      </c>
      <c r="X24" s="907">
        <v>1440</v>
      </c>
      <c r="Y24" s="904">
        <v>1878</v>
      </c>
      <c r="Z24" s="907">
        <v>8</v>
      </c>
      <c r="AA24" s="907">
        <v>3</v>
      </c>
      <c r="AB24" s="907">
        <v>3</v>
      </c>
      <c r="AC24" s="904">
        <v>33</v>
      </c>
      <c r="AD24" s="907">
        <v>3</v>
      </c>
      <c r="AE24" s="907">
        <v>2</v>
      </c>
      <c r="AF24" s="907">
        <v>2</v>
      </c>
      <c r="AG24" s="904">
        <v>5</v>
      </c>
      <c r="AH24" s="907">
        <v>21</v>
      </c>
      <c r="AI24" s="907">
        <v>72</v>
      </c>
      <c r="AJ24" s="907">
        <v>94</v>
      </c>
      <c r="AK24" s="904">
        <v>126</v>
      </c>
      <c r="AL24" s="923">
        <v>153</v>
      </c>
      <c r="AM24" s="923">
        <v>738</v>
      </c>
      <c r="AN24" s="923">
        <v>353</v>
      </c>
      <c r="AO24" s="923">
        <v>594</v>
      </c>
      <c r="AP24" s="924">
        <v>617</v>
      </c>
      <c r="AQ24" s="904">
        <v>520</v>
      </c>
      <c r="AR24" s="904">
        <v>889</v>
      </c>
      <c r="AS24" s="923">
        <v>691</v>
      </c>
      <c r="AT24" s="936"/>
      <c r="AU24" s="907">
        <v>3061</v>
      </c>
      <c r="AV24" s="907">
        <v>5816</v>
      </c>
      <c r="AW24" s="937">
        <v>-2755</v>
      </c>
      <c r="AX24" s="829">
        <v>-0.47369325997248968</v>
      </c>
      <c r="AY24" s="909"/>
      <c r="AZ24" s="913">
        <v>3061</v>
      </c>
      <c r="BA24" s="701">
        <v>5816</v>
      </c>
      <c r="BB24" s="701">
        <v>7263</v>
      </c>
      <c r="BC24" s="701">
        <v>7951</v>
      </c>
      <c r="BD24" s="701">
        <v>7584</v>
      </c>
      <c r="BE24" s="701">
        <v>5684</v>
      </c>
      <c r="BF24" s="701">
        <v>435</v>
      </c>
      <c r="BG24" s="938">
        <v>949</v>
      </c>
      <c r="BH24" s="913">
        <v>602</v>
      </c>
      <c r="BI24" s="913">
        <v>551</v>
      </c>
      <c r="BJ24" s="926">
        <v>175</v>
      </c>
      <c r="BK24" s="926">
        <v>114</v>
      </c>
      <c r="BL24" s="926">
        <v>35</v>
      </c>
      <c r="BM24" s="814"/>
      <c r="BO24" s="768"/>
      <c r="BP24" s="768"/>
      <c r="BQ24" s="768"/>
      <c r="BR24" s="768"/>
    </row>
    <row r="25" spans="1:70" ht="12.75" customHeight="1" x14ac:dyDescent="0.2">
      <c r="A25" s="823"/>
      <c r="B25" s="825" t="s">
        <v>68</v>
      </c>
      <c r="C25" s="826">
        <v>-555</v>
      </c>
      <c r="D25" s="832">
        <v>-0.28330781010719758</v>
      </c>
      <c r="E25" s="783"/>
      <c r="F25" s="788">
        <v>1404</v>
      </c>
      <c r="G25" s="920">
        <v>2685</v>
      </c>
      <c r="H25" s="907">
        <v>2157</v>
      </c>
      <c r="I25" s="904">
        <v>2829</v>
      </c>
      <c r="J25" s="920">
        <v>1959</v>
      </c>
      <c r="K25" s="920">
        <v>3435</v>
      </c>
      <c r="L25" s="907">
        <v>2993</v>
      </c>
      <c r="M25" s="904">
        <v>3397</v>
      </c>
      <c r="N25" s="920">
        <v>1440</v>
      </c>
      <c r="O25" s="920">
        <v>2466</v>
      </c>
      <c r="P25" s="907">
        <v>2827</v>
      </c>
      <c r="Q25" s="904">
        <v>1612</v>
      </c>
      <c r="R25" s="907">
        <v>1696</v>
      </c>
      <c r="S25" s="907">
        <v>2998</v>
      </c>
      <c r="T25" s="907">
        <v>4496</v>
      </c>
      <c r="U25" s="904">
        <v>3008</v>
      </c>
      <c r="V25" s="907">
        <v>3819</v>
      </c>
      <c r="W25" s="907">
        <v>2995</v>
      </c>
      <c r="X25" s="907">
        <v>5330</v>
      </c>
      <c r="Y25" s="904">
        <v>3753</v>
      </c>
      <c r="Z25" s="907">
        <v>3862</v>
      </c>
      <c r="AA25" s="907">
        <v>4390</v>
      </c>
      <c r="AB25" s="907">
        <v>3806</v>
      </c>
      <c r="AC25" s="904">
        <v>3275</v>
      </c>
      <c r="AD25" s="907">
        <v>1553</v>
      </c>
      <c r="AE25" s="907">
        <v>1777</v>
      </c>
      <c r="AF25" s="907">
        <v>1251</v>
      </c>
      <c r="AG25" s="904">
        <v>1408</v>
      </c>
      <c r="AH25" s="907">
        <v>-532</v>
      </c>
      <c r="AI25" s="907">
        <v>1655</v>
      </c>
      <c r="AJ25" s="907">
        <v>2880</v>
      </c>
      <c r="AK25" s="904">
        <v>4020</v>
      </c>
      <c r="AL25" s="923">
        <v>3405</v>
      </c>
      <c r="AM25" s="923">
        <v>8753</v>
      </c>
      <c r="AN25" s="923">
        <v>9885</v>
      </c>
      <c r="AO25" s="923">
        <v>10397</v>
      </c>
      <c r="AP25" s="924">
        <v>10292</v>
      </c>
      <c r="AQ25" s="904">
        <v>7376</v>
      </c>
      <c r="AR25" s="904">
        <v>8470</v>
      </c>
      <c r="AS25" s="923">
        <v>8715</v>
      </c>
      <c r="AT25" s="936"/>
      <c r="AU25" s="907">
        <v>9075</v>
      </c>
      <c r="AV25" s="907">
        <v>11784</v>
      </c>
      <c r="AW25" s="937">
        <v>-2709</v>
      </c>
      <c r="AX25" s="829">
        <v>-0.22988798370672098</v>
      </c>
      <c r="AY25" s="909"/>
      <c r="AZ25" s="913">
        <v>9075</v>
      </c>
      <c r="BA25" s="701">
        <v>11784</v>
      </c>
      <c r="BB25" s="701">
        <v>8345</v>
      </c>
      <c r="BC25" s="701">
        <v>12198</v>
      </c>
      <c r="BD25" s="701">
        <v>15897</v>
      </c>
      <c r="BE25" s="701">
        <v>15959</v>
      </c>
      <c r="BF25" s="701">
        <v>6369</v>
      </c>
      <c r="BG25" s="938">
        <v>9497</v>
      </c>
      <c r="BH25" s="913">
        <v>14790</v>
      </c>
      <c r="BI25" s="913">
        <v>12437</v>
      </c>
      <c r="BJ25" s="926">
        <v>11037</v>
      </c>
      <c r="BK25" s="926">
        <v>6277</v>
      </c>
      <c r="BL25" s="926">
        <v>7632</v>
      </c>
      <c r="BM25" s="814"/>
      <c r="BO25" s="768"/>
      <c r="BP25" s="768"/>
      <c r="BQ25" s="768"/>
      <c r="BR25" s="768"/>
    </row>
    <row r="26" spans="1:70" ht="12.75" customHeight="1" x14ac:dyDescent="0.2">
      <c r="A26" s="823"/>
      <c r="B26" s="825" t="s">
        <v>69</v>
      </c>
      <c r="C26" s="826">
        <v>-461</v>
      </c>
      <c r="D26" s="832">
        <v>-0.35516178736517717</v>
      </c>
      <c r="E26" s="792"/>
      <c r="F26" s="788">
        <v>837</v>
      </c>
      <c r="G26" s="228">
        <v>842</v>
      </c>
      <c r="H26" s="907">
        <v>842</v>
      </c>
      <c r="I26" s="904">
        <v>928</v>
      </c>
      <c r="J26" s="920">
        <v>1298</v>
      </c>
      <c r="K26" s="228">
        <v>1331</v>
      </c>
      <c r="L26" s="907">
        <v>1345</v>
      </c>
      <c r="M26" s="904">
        <v>1341</v>
      </c>
      <c r="N26" s="920">
        <v>1322</v>
      </c>
      <c r="O26" s="228">
        <v>1345</v>
      </c>
      <c r="P26" s="907">
        <v>1328</v>
      </c>
      <c r="Q26" s="904">
        <v>1322</v>
      </c>
      <c r="R26" s="907">
        <v>1485</v>
      </c>
      <c r="S26" s="907">
        <v>1403</v>
      </c>
      <c r="T26" s="907">
        <v>1401</v>
      </c>
      <c r="U26" s="904">
        <v>1400</v>
      </c>
      <c r="V26" s="907">
        <v>1522</v>
      </c>
      <c r="W26" s="907">
        <v>1400</v>
      </c>
      <c r="X26" s="907">
        <v>1417</v>
      </c>
      <c r="Y26" s="904">
        <v>1219</v>
      </c>
      <c r="Z26" s="907">
        <v>1199</v>
      </c>
      <c r="AA26" s="907">
        <v>1232</v>
      </c>
      <c r="AB26" s="907">
        <v>2158</v>
      </c>
      <c r="AC26" s="904">
        <v>1735</v>
      </c>
      <c r="AD26" s="907">
        <v>186</v>
      </c>
      <c r="AE26" s="907">
        <v>183</v>
      </c>
      <c r="AF26" s="907">
        <v>182</v>
      </c>
      <c r="AG26" s="904">
        <v>189</v>
      </c>
      <c r="AH26" s="907">
        <v>228</v>
      </c>
      <c r="AI26" s="907">
        <v>732</v>
      </c>
      <c r="AJ26" s="907">
        <v>193</v>
      </c>
      <c r="AK26" s="904">
        <v>191</v>
      </c>
      <c r="AL26" s="923">
        <v>220</v>
      </c>
      <c r="AM26" s="923">
        <v>984</v>
      </c>
      <c r="AN26" s="923">
        <v>985</v>
      </c>
      <c r="AO26" s="923">
        <v>911</v>
      </c>
      <c r="AP26" s="924">
        <v>895</v>
      </c>
      <c r="AQ26" s="904">
        <v>785</v>
      </c>
      <c r="AR26" s="904">
        <v>1291</v>
      </c>
      <c r="AS26" s="923">
        <v>950</v>
      </c>
      <c r="AT26" s="936"/>
      <c r="AU26" s="907">
        <v>3449</v>
      </c>
      <c r="AV26" s="907">
        <v>5315</v>
      </c>
      <c r="AW26" s="937">
        <v>-1866</v>
      </c>
      <c r="AX26" s="829">
        <v>-0.3510818438381938</v>
      </c>
      <c r="AY26" s="909"/>
      <c r="AZ26" s="913">
        <v>3449</v>
      </c>
      <c r="BA26" s="701">
        <v>5315</v>
      </c>
      <c r="BB26" s="701">
        <v>5317</v>
      </c>
      <c r="BC26" s="701">
        <v>5689</v>
      </c>
      <c r="BD26" s="701">
        <v>5558</v>
      </c>
      <c r="BE26" s="701">
        <v>6461</v>
      </c>
      <c r="BF26" s="701">
        <v>907</v>
      </c>
      <c r="BG26" s="938">
        <v>1492</v>
      </c>
      <c r="BH26" s="913">
        <v>804</v>
      </c>
      <c r="BI26" s="913">
        <v>1063</v>
      </c>
      <c r="BJ26" s="926">
        <v>893</v>
      </c>
      <c r="BK26" s="926">
        <v>470</v>
      </c>
      <c r="BL26" s="926">
        <v>1291</v>
      </c>
      <c r="BM26" s="814"/>
      <c r="BO26" s="768"/>
      <c r="BP26" s="768"/>
      <c r="BQ26" s="768"/>
      <c r="BR26" s="768"/>
    </row>
    <row r="27" spans="1:70" ht="12.75" customHeight="1" x14ac:dyDescent="0.2">
      <c r="A27" s="819"/>
      <c r="B27" s="825" t="s">
        <v>70</v>
      </c>
      <c r="C27" s="826">
        <v>1633</v>
      </c>
      <c r="D27" s="829" t="s">
        <v>41</v>
      </c>
      <c r="E27" s="783"/>
      <c r="F27" s="788">
        <v>1686</v>
      </c>
      <c r="G27" s="228">
        <v>40</v>
      </c>
      <c r="H27" s="907">
        <v>68</v>
      </c>
      <c r="I27" s="904">
        <v>50</v>
      </c>
      <c r="J27" s="920">
        <v>53</v>
      </c>
      <c r="K27" s="228">
        <v>71</v>
      </c>
      <c r="L27" s="907">
        <v>88</v>
      </c>
      <c r="M27" s="904">
        <v>118</v>
      </c>
      <c r="N27" s="920">
        <v>92</v>
      </c>
      <c r="O27" s="228">
        <v>125</v>
      </c>
      <c r="P27" s="907">
        <v>195</v>
      </c>
      <c r="Q27" s="904">
        <v>142</v>
      </c>
      <c r="R27" s="907">
        <v>177</v>
      </c>
      <c r="S27" s="907">
        <v>206</v>
      </c>
      <c r="T27" s="907">
        <v>1037</v>
      </c>
      <c r="U27" s="904">
        <v>121</v>
      </c>
      <c r="V27" s="907">
        <v>34</v>
      </c>
      <c r="W27" s="907">
        <v>-103</v>
      </c>
      <c r="X27" s="907">
        <v>275</v>
      </c>
      <c r="Y27" s="904">
        <v>690</v>
      </c>
      <c r="Z27" s="907">
        <v>472</v>
      </c>
      <c r="AA27" s="907">
        <v>550</v>
      </c>
      <c r="AB27" s="907">
        <v>709</v>
      </c>
      <c r="AC27" s="904">
        <v>1042</v>
      </c>
      <c r="AD27" s="907">
        <v>608</v>
      </c>
      <c r="AE27" s="907">
        <v>1167</v>
      </c>
      <c r="AF27" s="907">
        <v>272</v>
      </c>
      <c r="AG27" s="904">
        <v>657</v>
      </c>
      <c r="AH27" s="907">
        <v>605</v>
      </c>
      <c r="AI27" s="907">
        <v>643</v>
      </c>
      <c r="AJ27" s="907">
        <v>602</v>
      </c>
      <c r="AK27" s="904">
        <v>517</v>
      </c>
      <c r="AL27" s="923">
        <v>692</v>
      </c>
      <c r="AM27" s="923">
        <v>3936</v>
      </c>
      <c r="AN27" s="923">
        <v>5582</v>
      </c>
      <c r="AO27" s="923">
        <v>4292</v>
      </c>
      <c r="AP27" s="924">
        <v>3663</v>
      </c>
      <c r="AQ27" s="904">
        <v>2463</v>
      </c>
      <c r="AR27" s="904">
        <v>3310</v>
      </c>
      <c r="AS27" s="923">
        <v>1287</v>
      </c>
      <c r="AT27" s="944"/>
      <c r="AU27" s="907">
        <v>1844</v>
      </c>
      <c r="AV27" s="907">
        <v>330</v>
      </c>
      <c r="AW27" s="937">
        <v>1514</v>
      </c>
      <c r="AX27" s="829" t="s">
        <v>41</v>
      </c>
      <c r="AY27" s="909"/>
      <c r="AZ27" s="913">
        <v>1844</v>
      </c>
      <c r="BA27" s="701">
        <v>330</v>
      </c>
      <c r="BB27" s="701">
        <v>554</v>
      </c>
      <c r="BC27" s="701">
        <v>1541</v>
      </c>
      <c r="BD27" s="701">
        <v>896</v>
      </c>
      <c r="BE27" s="701">
        <v>3004</v>
      </c>
      <c r="BF27" s="701">
        <v>3213</v>
      </c>
      <c r="BG27" s="938">
        <v>2422</v>
      </c>
      <c r="BH27" s="913">
        <v>2174</v>
      </c>
      <c r="BI27" s="913">
        <v>1510</v>
      </c>
      <c r="BJ27" s="926">
        <v>538</v>
      </c>
      <c r="BK27" s="926">
        <v>590</v>
      </c>
      <c r="BL27" s="926">
        <v>836</v>
      </c>
      <c r="BM27" s="814"/>
      <c r="BO27" s="768"/>
      <c r="BP27" s="768"/>
      <c r="BQ27" s="768"/>
      <c r="BR27" s="768"/>
    </row>
    <row r="28" spans="1:70" ht="12.75" customHeight="1" x14ac:dyDescent="0.2">
      <c r="A28" s="819"/>
      <c r="B28" s="819" t="s">
        <v>121</v>
      </c>
      <c r="C28" s="826">
        <v>-579</v>
      </c>
      <c r="D28" s="829">
        <v>-0.14453320019970045</v>
      </c>
      <c r="E28" s="783"/>
      <c r="F28" s="126">
        <v>3427</v>
      </c>
      <c r="G28" s="228">
        <v>0</v>
      </c>
      <c r="H28" s="705">
        <v>0</v>
      </c>
      <c r="I28" s="940">
        <v>0</v>
      </c>
      <c r="J28" s="228">
        <v>4006</v>
      </c>
      <c r="K28" s="228">
        <v>0</v>
      </c>
      <c r="L28" s="705">
        <v>0</v>
      </c>
      <c r="M28" s="940">
        <v>0</v>
      </c>
      <c r="N28" s="228">
        <v>0</v>
      </c>
      <c r="O28" s="228">
        <v>0</v>
      </c>
      <c r="P28" s="705">
        <v>4179</v>
      </c>
      <c r="Q28" s="940">
        <v>0</v>
      </c>
      <c r="R28" s="705">
        <v>0</v>
      </c>
      <c r="S28" s="705">
        <v>0</v>
      </c>
      <c r="T28" s="705">
        <v>575</v>
      </c>
      <c r="U28" s="940">
        <v>0</v>
      </c>
      <c r="V28" s="705">
        <v>6979</v>
      </c>
      <c r="W28" s="705">
        <v>884</v>
      </c>
      <c r="X28" s="939">
        <v>0</v>
      </c>
      <c r="Y28" s="940">
        <v>-343</v>
      </c>
      <c r="Z28" s="705">
        <v>0</v>
      </c>
      <c r="AA28" s="705">
        <v>0</v>
      </c>
      <c r="AB28" s="939">
        <v>0</v>
      </c>
      <c r="AC28" s="940">
        <v>0</v>
      </c>
      <c r="AD28" s="907">
        <v>0</v>
      </c>
      <c r="AE28" s="939">
        <v>0</v>
      </c>
      <c r="AF28" s="939">
        <v>0</v>
      </c>
      <c r="AG28" s="940">
        <v>0</v>
      </c>
      <c r="AH28" s="939">
        <v>22</v>
      </c>
      <c r="AI28" s="939">
        <v>5010</v>
      </c>
      <c r="AJ28" s="939">
        <v>0</v>
      </c>
      <c r="AK28" s="904">
        <v>0</v>
      </c>
      <c r="AL28" s="923">
        <v>0</v>
      </c>
      <c r="AM28" s="923">
        <v>0</v>
      </c>
      <c r="AN28" s="923">
        <v>0</v>
      </c>
      <c r="AO28" s="923">
        <v>0</v>
      </c>
      <c r="AP28" s="924">
        <v>0</v>
      </c>
      <c r="AQ28" s="904">
        <v>0</v>
      </c>
      <c r="AR28" s="904"/>
      <c r="AS28" s="923"/>
      <c r="AT28" s="943"/>
      <c r="AU28" s="907">
        <v>3427</v>
      </c>
      <c r="AV28" s="939">
        <v>4006</v>
      </c>
      <c r="AW28" s="937">
        <v>-579</v>
      </c>
      <c r="AX28" s="829">
        <v>-0.14453320019970045</v>
      </c>
      <c r="AY28" s="945"/>
      <c r="AZ28" s="913">
        <v>3427</v>
      </c>
      <c r="BA28" s="946">
        <v>4006</v>
      </c>
      <c r="BB28" s="946">
        <v>4179</v>
      </c>
      <c r="BC28" s="946">
        <v>575</v>
      </c>
      <c r="BD28" s="946">
        <v>7863</v>
      </c>
      <c r="BE28" s="947">
        <v>0</v>
      </c>
      <c r="BF28" s="947">
        <v>0</v>
      </c>
      <c r="BG28" s="948">
        <v>4697</v>
      </c>
      <c r="BH28" s="949">
        <v>0</v>
      </c>
      <c r="BI28" s="949">
        <v>0</v>
      </c>
      <c r="BJ28" s="950">
        <v>0</v>
      </c>
      <c r="BK28" s="926">
        <v>0</v>
      </c>
      <c r="BL28" s="926">
        <v>0</v>
      </c>
      <c r="BM28" s="814"/>
      <c r="BO28" s="768"/>
      <c r="BP28" s="768"/>
      <c r="BQ28" s="768"/>
      <c r="BR28" s="768"/>
    </row>
    <row r="29" spans="1:70" ht="12.75" customHeight="1" x14ac:dyDescent="0.2">
      <c r="A29" s="819"/>
      <c r="B29" s="819" t="s">
        <v>126</v>
      </c>
      <c r="C29" s="826">
        <v>0</v>
      </c>
      <c r="D29" s="829">
        <v>0</v>
      </c>
      <c r="E29" s="783"/>
      <c r="F29" s="126">
        <v>0</v>
      </c>
      <c r="G29" s="228">
        <v>0</v>
      </c>
      <c r="H29" s="705">
        <v>0</v>
      </c>
      <c r="I29" s="940">
        <v>0</v>
      </c>
      <c r="J29" s="228">
        <v>0</v>
      </c>
      <c r="K29" s="228">
        <v>0</v>
      </c>
      <c r="L29" s="705">
        <v>0</v>
      </c>
      <c r="M29" s="940">
        <v>0</v>
      </c>
      <c r="N29" s="228">
        <v>0</v>
      </c>
      <c r="O29" s="228">
        <v>0</v>
      </c>
      <c r="P29" s="705">
        <v>0</v>
      </c>
      <c r="Q29" s="940">
        <v>0</v>
      </c>
      <c r="R29" s="705">
        <v>0</v>
      </c>
      <c r="S29" s="705">
        <v>0</v>
      </c>
      <c r="T29" s="705">
        <v>388</v>
      </c>
      <c r="U29" s="940">
        <v>0</v>
      </c>
      <c r="V29" s="705">
        <v>0</v>
      </c>
      <c r="W29" s="705">
        <v>2290</v>
      </c>
      <c r="X29" s="939">
        <v>1443</v>
      </c>
      <c r="Y29" s="940" t="e">
        <v>#REF!</v>
      </c>
      <c r="Z29" s="705">
        <v>0</v>
      </c>
      <c r="AA29" s="705">
        <v>1750</v>
      </c>
      <c r="AB29" s="939">
        <v>0</v>
      </c>
      <c r="AC29" s="940">
        <v>10990</v>
      </c>
      <c r="AD29" s="907">
        <v>5000</v>
      </c>
      <c r="AE29" s="939">
        <v>0</v>
      </c>
      <c r="AF29" s="939">
        <v>0</v>
      </c>
      <c r="AG29" s="940">
        <v>0</v>
      </c>
      <c r="AH29" s="939">
        <v>0</v>
      </c>
      <c r="AI29" s="939">
        <v>0</v>
      </c>
      <c r="AJ29" s="939">
        <v>0</v>
      </c>
      <c r="AK29" s="904">
        <v>0</v>
      </c>
      <c r="AL29" s="923"/>
      <c r="AM29" s="923">
        <v>0</v>
      </c>
      <c r="AN29" s="923">
        <v>0</v>
      </c>
      <c r="AO29" s="923">
        <v>0</v>
      </c>
      <c r="AP29" s="924">
        <v>0</v>
      </c>
      <c r="AQ29" s="904">
        <v>0</v>
      </c>
      <c r="AR29" s="904">
        <v>0</v>
      </c>
      <c r="AS29" s="923">
        <v>0</v>
      </c>
      <c r="AT29" s="943"/>
      <c r="AU29" s="907">
        <v>0</v>
      </c>
      <c r="AV29" s="939">
        <v>0</v>
      </c>
      <c r="AW29" s="937">
        <v>0</v>
      </c>
      <c r="AX29" s="829">
        <v>0</v>
      </c>
      <c r="AY29" s="945"/>
      <c r="AZ29" s="1431">
        <v>0</v>
      </c>
      <c r="BA29" s="947">
        <v>0</v>
      </c>
      <c r="BB29" s="947">
        <v>0</v>
      </c>
      <c r="BC29" s="946">
        <v>388</v>
      </c>
      <c r="BD29" s="946">
        <v>3733</v>
      </c>
      <c r="BE29" s="946">
        <v>12740</v>
      </c>
      <c r="BF29" s="946">
        <v>5000</v>
      </c>
      <c r="BG29" s="948">
        <v>0</v>
      </c>
      <c r="BH29" s="949">
        <v>0</v>
      </c>
      <c r="BI29" s="949">
        <v>0</v>
      </c>
      <c r="BJ29" s="950">
        <v>0</v>
      </c>
      <c r="BK29" s="926"/>
      <c r="BL29" s="926">
        <v>0</v>
      </c>
      <c r="BM29" s="814"/>
      <c r="BO29" s="768"/>
      <c r="BP29" s="768"/>
      <c r="BQ29" s="768"/>
      <c r="BR29" s="768"/>
    </row>
    <row r="30" spans="1:70" ht="12.75" customHeight="1" x14ac:dyDescent="0.2">
      <c r="A30" s="819"/>
      <c r="B30" s="819" t="s">
        <v>329</v>
      </c>
      <c r="C30" s="826">
        <v>0</v>
      </c>
      <c r="D30" s="829">
        <v>0</v>
      </c>
      <c r="E30" s="783"/>
      <c r="F30" s="793">
        <v>0</v>
      </c>
      <c r="G30" s="843">
        <v>150000</v>
      </c>
      <c r="H30" s="951">
        <v>0</v>
      </c>
      <c r="I30" s="952">
        <v>0</v>
      </c>
      <c r="J30" s="843">
        <v>0</v>
      </c>
      <c r="K30" s="843">
        <v>0</v>
      </c>
      <c r="L30" s="951">
        <v>0</v>
      </c>
      <c r="M30" s="952">
        <v>0</v>
      </c>
      <c r="N30" s="843">
        <v>0</v>
      </c>
      <c r="O30" s="843">
        <v>0</v>
      </c>
      <c r="P30" s="951"/>
      <c r="Q30" s="952"/>
      <c r="R30" s="951"/>
      <c r="S30" s="951"/>
      <c r="T30" s="951"/>
      <c r="U30" s="952"/>
      <c r="V30" s="951"/>
      <c r="W30" s="951">
        <v>0</v>
      </c>
      <c r="X30" s="951">
        <v>0</v>
      </c>
      <c r="Y30" s="952">
        <v>0</v>
      </c>
      <c r="Z30" s="951"/>
      <c r="AA30" s="951"/>
      <c r="AB30" s="951"/>
      <c r="AC30" s="952"/>
      <c r="AD30" s="951"/>
      <c r="AE30" s="951">
        <v>0</v>
      </c>
      <c r="AF30" s="951">
        <v>0</v>
      </c>
      <c r="AG30" s="952">
        <v>0</v>
      </c>
      <c r="AH30" s="951">
        <v>0</v>
      </c>
      <c r="AI30" s="951">
        <v>0</v>
      </c>
      <c r="AJ30" s="951">
        <v>0</v>
      </c>
      <c r="AK30" s="952">
        <v>0</v>
      </c>
      <c r="AL30" s="953">
        <v>0</v>
      </c>
      <c r="AM30" s="951">
        <v>0</v>
      </c>
      <c r="AN30" s="951">
        <v>0</v>
      </c>
      <c r="AO30" s="951">
        <v>0</v>
      </c>
      <c r="AP30" s="953">
        <v>0</v>
      </c>
      <c r="AQ30" s="952">
        <v>0</v>
      </c>
      <c r="AR30" s="952"/>
      <c r="AS30" s="951"/>
      <c r="AT30" s="944"/>
      <c r="AU30" s="907">
        <v>150000</v>
      </c>
      <c r="AV30" s="942">
        <v>0</v>
      </c>
      <c r="AW30" s="937">
        <v>150000</v>
      </c>
      <c r="AX30" s="829" t="s">
        <v>41</v>
      </c>
      <c r="AY30" s="909"/>
      <c r="AZ30" s="913">
        <v>150000</v>
      </c>
      <c r="BA30" s="947">
        <v>0</v>
      </c>
      <c r="BB30" s="947">
        <v>0</v>
      </c>
      <c r="BC30" s="947">
        <v>0</v>
      </c>
      <c r="BD30" s="947">
        <v>0</v>
      </c>
      <c r="BE30" s="947">
        <v>0</v>
      </c>
      <c r="BF30" s="947"/>
      <c r="BG30" s="941">
        <v>3958</v>
      </c>
      <c r="BH30" s="954">
        <v>0</v>
      </c>
      <c r="BI30" s="954">
        <v>0</v>
      </c>
      <c r="BJ30" s="954">
        <v>0</v>
      </c>
      <c r="BK30" s="954">
        <v>0</v>
      </c>
      <c r="BL30" s="954">
        <v>0</v>
      </c>
      <c r="BM30" s="814"/>
      <c r="BO30" s="768"/>
      <c r="BP30" s="768"/>
      <c r="BQ30" s="768"/>
      <c r="BR30" s="768"/>
    </row>
    <row r="31" spans="1:70" ht="12.75" customHeight="1" x14ac:dyDescent="0.2">
      <c r="A31" s="823"/>
      <c r="B31" s="819"/>
      <c r="C31" s="827">
        <v>-1739</v>
      </c>
      <c r="D31" s="963">
        <v>-4.2420842074449919E-2</v>
      </c>
      <c r="E31" s="783"/>
      <c r="F31" s="787">
        <v>39255</v>
      </c>
      <c r="G31" s="915">
        <v>178083</v>
      </c>
      <c r="H31" s="915">
        <v>21859</v>
      </c>
      <c r="I31" s="922">
        <v>26841</v>
      </c>
      <c r="J31" s="915">
        <v>40994</v>
      </c>
      <c r="K31" s="915">
        <v>27845</v>
      </c>
      <c r="L31" s="915">
        <v>46253</v>
      </c>
      <c r="M31" s="922">
        <v>42850</v>
      </c>
      <c r="N31" s="915">
        <v>33465</v>
      </c>
      <c r="O31" s="915">
        <v>33465</v>
      </c>
      <c r="P31" s="915">
        <v>33106</v>
      </c>
      <c r="Q31" s="922">
        <v>26171</v>
      </c>
      <c r="R31" s="915">
        <v>40427</v>
      </c>
      <c r="S31" s="915">
        <v>49904</v>
      </c>
      <c r="T31" s="915">
        <v>35842</v>
      </c>
      <c r="U31" s="922">
        <v>31620</v>
      </c>
      <c r="V31" s="915">
        <v>58961</v>
      </c>
      <c r="W31" s="915">
        <v>43143</v>
      </c>
      <c r="X31" s="915">
        <v>37095</v>
      </c>
      <c r="Y31" s="922" t="e">
        <v>#REF!</v>
      </c>
      <c r="Z31" s="959">
        <v>50271</v>
      </c>
      <c r="AA31" s="959">
        <v>61943</v>
      </c>
      <c r="AB31" s="915">
        <v>34417</v>
      </c>
      <c r="AC31" s="922">
        <v>44140</v>
      </c>
      <c r="AD31" s="915">
        <v>27693</v>
      </c>
      <c r="AE31" s="959">
        <v>37922</v>
      </c>
      <c r="AF31" s="915">
        <v>19480</v>
      </c>
      <c r="AG31" s="922">
        <v>22187</v>
      </c>
      <c r="AH31" s="959">
        <v>15783</v>
      </c>
      <c r="AI31" s="959">
        <v>21597</v>
      </c>
      <c r="AJ31" s="959">
        <v>20639</v>
      </c>
      <c r="AK31" s="922">
        <v>27571</v>
      </c>
      <c r="AL31" s="959">
        <v>24147</v>
      </c>
      <c r="AM31" s="959">
        <v>87449</v>
      </c>
      <c r="AN31" s="914">
        <v>74128</v>
      </c>
      <c r="AO31" s="959">
        <v>106349</v>
      </c>
      <c r="AP31" s="960">
        <v>100905</v>
      </c>
      <c r="AQ31" s="922">
        <v>75317</v>
      </c>
      <c r="AR31" s="922">
        <v>70703</v>
      </c>
      <c r="AS31" s="959">
        <v>91522</v>
      </c>
      <c r="AT31" s="961"/>
      <c r="AU31" s="915">
        <v>266038</v>
      </c>
      <c r="AV31" s="915">
        <v>157942</v>
      </c>
      <c r="AW31" s="962">
        <v>108096</v>
      </c>
      <c r="AX31" s="963">
        <v>0.68440313532815844</v>
      </c>
      <c r="AY31" s="844"/>
      <c r="AZ31" s="1468">
        <v>266038</v>
      </c>
      <c r="BA31" s="964">
        <v>157942</v>
      </c>
      <c r="BB31" s="964">
        <v>126207</v>
      </c>
      <c r="BC31" s="964">
        <v>157791</v>
      </c>
      <c r="BD31" s="964">
        <v>180808</v>
      </c>
      <c r="BE31" s="964">
        <v>219154</v>
      </c>
      <c r="BF31" s="964">
        <v>129651</v>
      </c>
      <c r="BG31" s="964">
        <v>111254</v>
      </c>
      <c r="BH31" s="964">
        <f>SUM(BH19:BH30)</f>
        <v>120138</v>
      </c>
      <c r="BI31" s="964">
        <f>SUM(BI19:BI30)</f>
        <v>125171</v>
      </c>
      <c r="BJ31" s="965">
        <f>SUM(BJ19:BJ30)</f>
        <v>105485</v>
      </c>
      <c r="BK31" s="965">
        <f>SUM(BK19:BK30)</f>
        <v>67435</v>
      </c>
      <c r="BL31" s="919">
        <v>154490</v>
      </c>
      <c r="BM31" s="814"/>
      <c r="BO31" s="768"/>
      <c r="BP31" s="768"/>
      <c r="BQ31" s="768"/>
      <c r="BR31" s="768"/>
    </row>
    <row r="32" spans="1:70" s="798" customFormat="1" ht="24.95" customHeight="1" thickBot="1" x14ac:dyDescent="0.25">
      <c r="A32" s="1534" t="s">
        <v>124</v>
      </c>
      <c r="B32" s="1535"/>
      <c r="C32" s="827">
        <v>-7447</v>
      </c>
      <c r="D32" s="828">
        <v>-1.0204165524801316</v>
      </c>
      <c r="E32" s="783"/>
      <c r="F32" s="796">
        <v>-149</v>
      </c>
      <c r="G32" s="966">
        <v>-144884</v>
      </c>
      <c r="H32" s="966">
        <v>2899</v>
      </c>
      <c r="I32" s="967">
        <v>7495</v>
      </c>
      <c r="J32" s="966">
        <v>7298</v>
      </c>
      <c r="K32" s="966">
        <v>1347</v>
      </c>
      <c r="L32" s="966">
        <v>22660</v>
      </c>
      <c r="M32" s="967">
        <v>15338</v>
      </c>
      <c r="N32" s="966">
        <v>9592</v>
      </c>
      <c r="O32" s="966">
        <v>7818</v>
      </c>
      <c r="P32" s="966">
        <v>-1842</v>
      </c>
      <c r="Q32" s="967">
        <v>6739</v>
      </c>
      <c r="R32" s="966">
        <v>16387</v>
      </c>
      <c r="S32" s="966">
        <v>26551</v>
      </c>
      <c r="T32" s="966">
        <v>-396</v>
      </c>
      <c r="U32" s="967">
        <v>4004</v>
      </c>
      <c r="V32" s="966">
        <v>12045</v>
      </c>
      <c r="W32" s="966">
        <v>13799</v>
      </c>
      <c r="X32" s="966">
        <v>5396</v>
      </c>
      <c r="Y32" s="967" t="e">
        <v>#REF!</v>
      </c>
      <c r="Z32" s="966">
        <v>38361</v>
      </c>
      <c r="AA32" s="966">
        <v>47461</v>
      </c>
      <c r="AB32" s="939">
        <v>15492</v>
      </c>
      <c r="AC32" s="967">
        <v>8917</v>
      </c>
      <c r="AD32" s="939">
        <v>5113</v>
      </c>
      <c r="AE32" s="966">
        <v>20118</v>
      </c>
      <c r="AF32" s="939">
        <v>7834</v>
      </c>
      <c r="AG32" s="967">
        <v>7867</v>
      </c>
      <c r="AH32" s="966">
        <v>9250</v>
      </c>
      <c r="AI32" s="966">
        <v>-8958</v>
      </c>
      <c r="AJ32" s="966">
        <v>2822</v>
      </c>
      <c r="AK32" s="967">
        <v>6781</v>
      </c>
      <c r="AL32" s="966">
        <v>7797</v>
      </c>
      <c r="AM32" s="915">
        <v>22134</v>
      </c>
      <c r="AN32" s="914">
        <v>14943</v>
      </c>
      <c r="AO32" s="915">
        <v>48674</v>
      </c>
      <c r="AP32" s="915">
        <v>29246</v>
      </c>
      <c r="AQ32" s="915">
        <v>26110</v>
      </c>
      <c r="AR32" s="915">
        <v>22330</v>
      </c>
      <c r="AS32" s="915">
        <v>33584</v>
      </c>
      <c r="AT32" s="961"/>
      <c r="AU32" s="966">
        <v>-134639</v>
      </c>
      <c r="AV32" s="966">
        <v>46643</v>
      </c>
      <c r="AW32" s="683">
        <v>-181282</v>
      </c>
      <c r="AX32" s="828" t="s">
        <v>41</v>
      </c>
      <c r="AY32" s="844"/>
      <c r="AZ32" s="1469">
        <v>-134639</v>
      </c>
      <c r="BA32" s="918">
        <v>46643</v>
      </c>
      <c r="BB32" s="918">
        <v>22307</v>
      </c>
      <c r="BC32" s="918">
        <v>46546</v>
      </c>
      <c r="BD32" s="918">
        <v>51498</v>
      </c>
      <c r="BE32" s="918">
        <v>119366</v>
      </c>
      <c r="BF32" s="918">
        <v>47930</v>
      </c>
      <c r="BG32" s="918">
        <v>11596</v>
      </c>
      <c r="BH32" s="968">
        <f>BH15-BH31</f>
        <v>56517</v>
      </c>
      <c r="BI32" s="968">
        <f>BI15-BI31</f>
        <v>62391</v>
      </c>
      <c r="BJ32" s="919">
        <f>BJ15-BJ31</f>
        <v>44985</v>
      </c>
      <c r="BK32" s="919">
        <f>BK15-BK31</f>
        <v>28124</v>
      </c>
      <c r="BL32" s="969">
        <v>57268</v>
      </c>
      <c r="BM32" s="970"/>
      <c r="BO32" s="797"/>
      <c r="BP32" s="797"/>
      <c r="BQ32" s="797"/>
      <c r="BR32" s="797"/>
    </row>
    <row r="33" spans="1:70" s="798" customFormat="1" ht="12.75" customHeight="1" thickTop="1" x14ac:dyDescent="0.2">
      <c r="A33" s="1443"/>
      <c r="B33" s="835" t="s">
        <v>236</v>
      </c>
      <c r="C33" s="830">
        <v>1089</v>
      </c>
      <c r="D33" s="832">
        <v>0.43317422434367542</v>
      </c>
      <c r="E33" s="783"/>
      <c r="F33" s="795">
        <v>3603</v>
      </c>
      <c r="G33" s="956">
        <v>2740</v>
      </c>
      <c r="H33" s="956">
        <v>2948</v>
      </c>
      <c r="I33" s="940">
        <v>2783</v>
      </c>
      <c r="J33" s="956">
        <v>2514</v>
      </c>
      <c r="K33" s="956">
        <v>1983</v>
      </c>
      <c r="L33" s="956">
        <v>2845</v>
      </c>
      <c r="M33" s="940">
        <v>2166</v>
      </c>
      <c r="N33" s="956">
        <v>3030</v>
      </c>
      <c r="O33" s="956">
        <v>2756</v>
      </c>
      <c r="P33" s="956">
        <v>1772</v>
      </c>
      <c r="Q33" s="940">
        <v>2361</v>
      </c>
      <c r="R33" s="956">
        <v>2279</v>
      </c>
      <c r="S33" s="956">
        <v>2591</v>
      </c>
      <c r="T33" s="956">
        <v>2518</v>
      </c>
      <c r="U33" s="940">
        <v>2914</v>
      </c>
      <c r="V33" s="939">
        <v>3107</v>
      </c>
      <c r="W33" s="939">
        <v>2615</v>
      </c>
      <c r="X33" s="956">
        <v>3104</v>
      </c>
      <c r="Y33" s="940" t="e">
        <v>#REF!</v>
      </c>
      <c r="Z33" s="966">
        <v>1560</v>
      </c>
      <c r="AA33" s="939">
        <v>1796</v>
      </c>
      <c r="AB33" s="966">
        <v>1873</v>
      </c>
      <c r="AC33" s="940">
        <v>1741</v>
      </c>
      <c r="AD33" s="966">
        <v>1757</v>
      </c>
      <c r="AE33" s="939">
        <v>1483</v>
      </c>
      <c r="AF33" s="966">
        <v>1374</v>
      </c>
      <c r="AG33" s="940">
        <v>1459</v>
      </c>
      <c r="AH33" s="939">
        <v>2224</v>
      </c>
      <c r="AI33" s="939">
        <v>671</v>
      </c>
      <c r="AJ33" s="939">
        <v>2365</v>
      </c>
      <c r="AK33" s="940">
        <v>1384</v>
      </c>
      <c r="AL33" s="939">
        <v>889</v>
      </c>
      <c r="AM33" s="971" t="s">
        <v>122</v>
      </c>
      <c r="AN33" s="972" t="s">
        <v>122</v>
      </c>
      <c r="AO33" s="971"/>
      <c r="AP33" s="971"/>
      <c r="AQ33" s="971"/>
      <c r="AR33" s="971"/>
      <c r="AS33" s="971"/>
      <c r="AT33" s="973"/>
      <c r="AU33" s="966">
        <v>12074</v>
      </c>
      <c r="AV33" s="966">
        <v>9508</v>
      </c>
      <c r="AW33" s="451">
        <v>2566</v>
      </c>
      <c r="AX33" s="832">
        <v>0.26987799747580987</v>
      </c>
      <c r="AY33" s="974"/>
      <c r="AZ33" s="913">
        <v>12074</v>
      </c>
      <c r="BA33" s="975">
        <v>9508</v>
      </c>
      <c r="BB33" s="929">
        <v>9919</v>
      </c>
      <c r="BC33" s="913">
        <v>10302</v>
      </c>
      <c r="BD33" s="913">
        <v>11867</v>
      </c>
      <c r="BE33" s="913">
        <v>10903</v>
      </c>
      <c r="BF33" s="913">
        <v>9573</v>
      </c>
      <c r="BG33" s="976" t="s">
        <v>122</v>
      </c>
      <c r="BH33" s="929">
        <v>2661</v>
      </c>
      <c r="BI33" s="929">
        <v>2823</v>
      </c>
      <c r="BJ33" s="977">
        <v>2501</v>
      </c>
      <c r="BK33" s="926">
        <v>3033</v>
      </c>
      <c r="BL33" s="838"/>
      <c r="BM33" s="970"/>
      <c r="BO33" s="797"/>
      <c r="BP33" s="797"/>
      <c r="BQ33" s="797"/>
      <c r="BR33" s="797"/>
    </row>
    <row r="34" spans="1:70" s="798" customFormat="1" ht="13.5" thickBot="1" x14ac:dyDescent="0.25">
      <c r="A34" s="1534" t="s">
        <v>71</v>
      </c>
      <c r="B34" s="1536"/>
      <c r="C34" s="836">
        <v>-8536</v>
      </c>
      <c r="D34" s="837">
        <v>-1.7842809364548495</v>
      </c>
      <c r="E34" s="783"/>
      <c r="F34" s="800">
        <v>-3752</v>
      </c>
      <c r="G34" s="978">
        <v>-147624</v>
      </c>
      <c r="H34" s="978">
        <v>-49</v>
      </c>
      <c r="I34" s="979">
        <v>4712</v>
      </c>
      <c r="J34" s="978">
        <v>4784</v>
      </c>
      <c r="K34" s="978">
        <v>-636</v>
      </c>
      <c r="L34" s="978">
        <v>19815</v>
      </c>
      <c r="M34" s="979">
        <v>13172</v>
      </c>
      <c r="N34" s="978">
        <v>6562</v>
      </c>
      <c r="O34" s="978">
        <v>5062</v>
      </c>
      <c r="P34" s="978">
        <v>-3614</v>
      </c>
      <c r="Q34" s="979">
        <v>4378</v>
      </c>
      <c r="R34" s="978">
        <v>14108</v>
      </c>
      <c r="S34" s="978">
        <v>23960</v>
      </c>
      <c r="T34" s="978">
        <v>-2914</v>
      </c>
      <c r="U34" s="979">
        <v>1090</v>
      </c>
      <c r="V34" s="978">
        <v>8938</v>
      </c>
      <c r="W34" s="978">
        <v>11184</v>
      </c>
      <c r="X34" s="978">
        <v>2292</v>
      </c>
      <c r="Y34" s="979" t="e">
        <v>#REF!</v>
      </c>
      <c r="Z34" s="978">
        <v>36801</v>
      </c>
      <c r="AA34" s="978">
        <v>45665</v>
      </c>
      <c r="AB34" s="978">
        <v>13619</v>
      </c>
      <c r="AC34" s="979">
        <v>7176</v>
      </c>
      <c r="AD34" s="978">
        <v>3356</v>
      </c>
      <c r="AE34" s="978">
        <v>18635</v>
      </c>
      <c r="AF34" s="978">
        <v>6460</v>
      </c>
      <c r="AG34" s="979">
        <v>6408</v>
      </c>
      <c r="AH34" s="978">
        <v>7026</v>
      </c>
      <c r="AI34" s="978">
        <v>-9629</v>
      </c>
      <c r="AJ34" s="978">
        <v>457</v>
      </c>
      <c r="AK34" s="979">
        <v>5397</v>
      </c>
      <c r="AL34" s="978">
        <v>6908</v>
      </c>
      <c r="AM34" s="980" t="s">
        <v>122</v>
      </c>
      <c r="AN34" s="981" t="s">
        <v>122</v>
      </c>
      <c r="AO34" s="980"/>
      <c r="AP34" s="980"/>
      <c r="AQ34" s="980"/>
      <c r="AR34" s="980"/>
      <c r="AS34" s="980"/>
      <c r="AT34" s="973"/>
      <c r="AU34" s="978">
        <v>-146713</v>
      </c>
      <c r="AV34" s="978">
        <v>37135</v>
      </c>
      <c r="AW34" s="718">
        <v>-183848</v>
      </c>
      <c r="AX34" s="837" t="s">
        <v>41</v>
      </c>
      <c r="AY34" s="974"/>
      <c r="AZ34" s="1470">
        <v>-146713</v>
      </c>
      <c r="BA34" s="982">
        <v>37135</v>
      </c>
      <c r="BB34" s="982">
        <v>12388</v>
      </c>
      <c r="BC34" s="982">
        <v>36244</v>
      </c>
      <c r="BD34" s="982">
        <v>39631</v>
      </c>
      <c r="BE34" s="982">
        <v>108463</v>
      </c>
      <c r="BF34" s="982">
        <v>38357</v>
      </c>
      <c r="BG34" s="982">
        <v>11596</v>
      </c>
      <c r="BH34" s="983">
        <f>BH32-BH33</f>
        <v>53856</v>
      </c>
      <c r="BI34" s="983">
        <f>BI32-BI33</f>
        <v>59568</v>
      </c>
      <c r="BJ34" s="984">
        <f>BJ32-BJ33</f>
        <v>42484</v>
      </c>
      <c r="BK34" s="919">
        <f>BK32-BK33</f>
        <v>25091</v>
      </c>
      <c r="BL34" s="838"/>
      <c r="BM34" s="970"/>
      <c r="BO34" s="797"/>
      <c r="BP34" s="797"/>
      <c r="BQ34" s="797"/>
      <c r="BR34" s="797"/>
    </row>
    <row r="35" spans="1:70" ht="12.75" customHeight="1" thickTop="1" x14ac:dyDescent="0.2">
      <c r="A35" s="833"/>
      <c r="B35" s="833"/>
      <c r="C35" s="838"/>
      <c r="D35" s="839"/>
      <c r="E35" s="801"/>
      <c r="F35" s="801"/>
      <c r="G35" s="985"/>
      <c r="H35" s="985"/>
      <c r="I35" s="819"/>
      <c r="J35" s="839"/>
      <c r="K35" s="985"/>
      <c r="L35" s="985"/>
      <c r="M35" s="819"/>
      <c r="N35" s="839"/>
      <c r="O35" s="985"/>
      <c r="P35" s="985"/>
      <c r="Q35" s="819"/>
      <c r="R35" s="839"/>
      <c r="S35" s="985"/>
      <c r="T35" s="985"/>
      <c r="U35" s="819"/>
      <c r="V35" s="839"/>
      <c r="W35" s="839"/>
      <c r="X35" s="985"/>
      <c r="Y35" s="819"/>
      <c r="Z35" s="839"/>
      <c r="AA35" s="839"/>
      <c r="AB35" s="839"/>
      <c r="AC35" s="819"/>
      <c r="AD35" s="839"/>
      <c r="AE35" s="839"/>
      <c r="AF35" s="839"/>
      <c r="AG35" s="819"/>
      <c r="AH35" s="839"/>
      <c r="AI35" s="839"/>
      <c r="AJ35" s="839"/>
      <c r="AK35" s="819"/>
      <c r="AL35" s="833"/>
      <c r="AM35" s="833"/>
      <c r="AN35" s="833"/>
      <c r="AO35" s="833"/>
      <c r="AP35" s="986"/>
      <c r="AQ35" s="986"/>
      <c r="AR35" s="986"/>
      <c r="AS35" s="986"/>
      <c r="AT35" s="819"/>
      <c r="AU35" s="819"/>
      <c r="AV35" s="844"/>
      <c r="AW35" s="912"/>
      <c r="AX35" s="839"/>
      <c r="AY35" s="844"/>
      <c r="AZ35" s="844"/>
      <c r="BA35" s="844"/>
      <c r="BB35" s="844"/>
      <c r="BC35" s="844"/>
      <c r="BD35" s="844"/>
      <c r="BE35" s="844"/>
      <c r="BF35" s="844"/>
      <c r="BG35" s="844"/>
      <c r="BH35" s="838"/>
      <c r="BI35" s="838"/>
      <c r="BJ35" s="838"/>
      <c r="BK35" s="838"/>
      <c r="BL35" s="838"/>
      <c r="BM35" s="814"/>
      <c r="BO35" s="768"/>
      <c r="BP35" s="768"/>
      <c r="BQ35" s="768"/>
      <c r="BR35" s="768"/>
    </row>
    <row r="36" spans="1:70" ht="12.75" customHeight="1" x14ac:dyDescent="0.2">
      <c r="A36" s="833" t="s">
        <v>217</v>
      </c>
      <c r="B36" s="833"/>
      <c r="C36" s="840">
        <v>9.812414076832054</v>
      </c>
      <c r="D36" s="839"/>
      <c r="E36" s="801"/>
      <c r="F36" s="802">
        <v>0.50997289418503555</v>
      </c>
      <c r="G36" s="855">
        <v>0.42941052441338595</v>
      </c>
      <c r="H36" s="855">
        <v>0.34453509976573227</v>
      </c>
      <c r="I36" s="855">
        <v>0.36107875116495808</v>
      </c>
      <c r="J36" s="855">
        <v>0.41184875341671501</v>
      </c>
      <c r="K36" s="855">
        <v>0.33906549739654701</v>
      </c>
      <c r="L36" s="855">
        <v>0.42790184725668595</v>
      </c>
      <c r="M36" s="855">
        <v>0.43716917577507391</v>
      </c>
      <c r="N36" s="855">
        <v>0.4095269061941148</v>
      </c>
      <c r="O36" s="855">
        <v>0.39023326793110968</v>
      </c>
      <c r="P36" s="855">
        <v>0.35014713408393039</v>
      </c>
      <c r="Q36" s="855">
        <v>0.27371619568520206</v>
      </c>
      <c r="R36" s="855">
        <v>0.43452318090611469</v>
      </c>
      <c r="S36" s="855">
        <v>0.42332644465953384</v>
      </c>
      <c r="T36" s="855">
        <v>0.39509098603470166</v>
      </c>
      <c r="U36" s="855">
        <v>0.38086683134965194</v>
      </c>
      <c r="V36" s="855">
        <v>0.42531617046446779</v>
      </c>
      <c r="W36" s="855">
        <v>0.41185767974430121</v>
      </c>
      <c r="X36" s="855">
        <v>0.40003765503283051</v>
      </c>
      <c r="Y36" s="855">
        <v>0.47189939709376566</v>
      </c>
      <c r="Z36" s="855">
        <v>0.48563724162830579</v>
      </c>
      <c r="AA36" s="855">
        <v>0.43493839347738655</v>
      </c>
      <c r="AB36" s="855">
        <v>0.41539602075777915</v>
      </c>
      <c r="AC36" s="855"/>
      <c r="AD36" s="855"/>
      <c r="AE36" s="855"/>
      <c r="AF36" s="855"/>
      <c r="AG36" s="855"/>
      <c r="AH36" s="855"/>
      <c r="AI36" s="855"/>
      <c r="AJ36" s="855"/>
      <c r="AK36" s="855"/>
      <c r="AL36" s="855"/>
      <c r="AM36" s="855"/>
      <c r="AN36" s="855"/>
      <c r="AO36" s="855"/>
      <c r="AP36" s="855"/>
      <c r="AQ36" s="855"/>
      <c r="AR36" s="855"/>
      <c r="AS36" s="855"/>
      <c r="AT36" s="819"/>
      <c r="AU36" s="855">
        <v>0.41953896148372516</v>
      </c>
      <c r="AV36" s="987">
        <v>0.41407239044895766</v>
      </c>
      <c r="AW36" s="840">
        <v>0.54665710347674978</v>
      </c>
      <c r="AX36" s="839"/>
      <c r="AY36" s="844"/>
      <c r="AZ36" s="855">
        <v>0.41953896148372516</v>
      </c>
      <c r="BA36" s="987">
        <v>0.41407239044895766</v>
      </c>
      <c r="BB36" s="987">
        <v>0.36156860632667626</v>
      </c>
      <c r="BC36" s="987">
        <v>0.41409534249793234</v>
      </c>
      <c r="BD36" s="987">
        <v>0.42979948860554612</v>
      </c>
      <c r="BE36" s="987">
        <v>0.43447949899562804</v>
      </c>
      <c r="BF36" s="987">
        <f>+BF17/BF$15</f>
        <v>0.48791255821287188</v>
      </c>
      <c r="BG36" s="987">
        <v>0.51352055352055348</v>
      </c>
      <c r="BH36" s="987">
        <f>+BH17/BH$15</f>
        <v>0.49947071976451274</v>
      </c>
      <c r="BI36" s="838"/>
      <c r="BJ36" s="838"/>
      <c r="BK36" s="838"/>
      <c r="BL36" s="838"/>
      <c r="BM36" s="814"/>
      <c r="BO36" s="768"/>
      <c r="BP36" s="768"/>
      <c r="BQ36" s="768"/>
      <c r="BR36" s="768"/>
    </row>
    <row r="37" spans="1:70" ht="12.75" customHeight="1" x14ac:dyDescent="0.2">
      <c r="A37" s="833" t="s">
        <v>237</v>
      </c>
      <c r="B37" s="833"/>
      <c r="C37" s="840">
        <v>2.0032977882307526</v>
      </c>
      <c r="D37" s="839"/>
      <c r="E37" s="801"/>
      <c r="F37" s="802">
        <v>0.11315399171482637</v>
      </c>
      <c r="G37" s="855">
        <v>8.584595921563902E-2</v>
      </c>
      <c r="H37" s="855">
        <v>0.11996122465465708</v>
      </c>
      <c r="I37" s="855">
        <v>8.5740913327120222E-2</v>
      </c>
      <c r="J37" s="855">
        <v>9.3121013832518848E-2</v>
      </c>
      <c r="K37" s="855">
        <v>0.1267470539873938</v>
      </c>
      <c r="L37" s="855">
        <v>4.6870692031982353E-2</v>
      </c>
      <c r="M37" s="855">
        <v>5.544098439540799E-2</v>
      </c>
      <c r="N37" s="855">
        <v>9.8636690898111806E-2</v>
      </c>
      <c r="O37" s="855">
        <v>9.7352421093428287E-2</v>
      </c>
      <c r="P37" s="855">
        <v>0.15893679631525076</v>
      </c>
      <c r="Q37" s="855">
        <v>0.15524156791248861</v>
      </c>
      <c r="R37" s="855">
        <v>6.6145668321188442E-2</v>
      </c>
      <c r="S37" s="855">
        <v>4.8669788369477072E-2</v>
      </c>
      <c r="T37" s="855">
        <v>0.15426717449569757</v>
      </c>
      <c r="U37" s="855">
        <v>9.8529081518077696E-2</v>
      </c>
      <c r="V37" s="855">
        <v>8.8429146832662023E-2</v>
      </c>
      <c r="W37" s="855">
        <v>5.7145867725053562E-2</v>
      </c>
      <c r="X37" s="855">
        <v>7.4556965004353867E-2</v>
      </c>
      <c r="Y37" s="855">
        <v>-5.4407034444857519E-2</v>
      </c>
      <c r="Z37" s="855">
        <v>-4.2196949183139272E-2</v>
      </c>
      <c r="AA37" s="855">
        <v>5.4659793060582796E-3</v>
      </c>
      <c r="AB37" s="855">
        <v>3.5664910136448333E-2</v>
      </c>
      <c r="AC37" s="855"/>
      <c r="AD37" s="855"/>
      <c r="AE37" s="855"/>
      <c r="AF37" s="855"/>
      <c r="AG37" s="855"/>
      <c r="AH37" s="855"/>
      <c r="AI37" s="855"/>
      <c r="AJ37" s="855"/>
      <c r="AK37" s="855"/>
      <c r="AL37" s="855"/>
      <c r="AM37" s="855"/>
      <c r="AN37" s="855"/>
      <c r="AO37" s="855"/>
      <c r="AP37" s="855"/>
      <c r="AQ37" s="855"/>
      <c r="AR37" s="855"/>
      <c r="AS37" s="855"/>
      <c r="AT37" s="819"/>
      <c r="AU37" s="855">
        <v>0.10037367103250405</v>
      </c>
      <c r="AV37" s="987">
        <v>7.1623041767480508E-2</v>
      </c>
      <c r="AW37" s="840">
        <v>2.8750629265023546</v>
      </c>
      <c r="AX37" s="839"/>
      <c r="AY37" s="844"/>
      <c r="AZ37" s="855">
        <v>0.10037367103250405</v>
      </c>
      <c r="BA37" s="987">
        <v>7.1623041767480508E-2</v>
      </c>
      <c r="BB37" s="987">
        <v>0.1235169748306557</v>
      </c>
      <c r="BC37" s="987">
        <v>8.0577673157577925E-2</v>
      </c>
      <c r="BD37" s="987">
        <v>4.0184067566055116E-2</v>
      </c>
      <c r="BE37" s="987">
        <v>-3.3232896136121941E-3</v>
      </c>
      <c r="BF37" s="987">
        <f>+BF18/BF$15</f>
        <v>3.654107139840411E-2</v>
      </c>
      <c r="BG37" s="987">
        <v>3.2047212047212045E-2</v>
      </c>
      <c r="BH37" s="987">
        <f>+BH18/BH$15</f>
        <v>-1.4321700489654976E-3</v>
      </c>
      <c r="BI37" s="838"/>
      <c r="BJ37" s="838"/>
      <c r="BK37" s="838"/>
      <c r="BL37" s="838"/>
      <c r="BM37" s="814"/>
      <c r="BO37" s="768"/>
      <c r="BP37" s="768"/>
      <c r="BQ37" s="768"/>
      <c r="BR37" s="768"/>
    </row>
    <row r="38" spans="1:70" ht="12.75" customHeight="1" x14ac:dyDescent="0.2">
      <c r="A38" s="841" t="s">
        <v>73</v>
      </c>
      <c r="B38" s="842"/>
      <c r="C38" s="840">
        <v>11.815711865062806</v>
      </c>
      <c r="D38" s="839"/>
      <c r="E38" s="801"/>
      <c r="F38" s="802">
        <v>0.62312688589986187</v>
      </c>
      <c r="G38" s="855">
        <v>0.51525648362902499</v>
      </c>
      <c r="H38" s="855">
        <v>0.46449632442038935</v>
      </c>
      <c r="I38" s="855">
        <v>0.44681966449207827</v>
      </c>
      <c r="J38" s="855">
        <v>0.50496976724923381</v>
      </c>
      <c r="K38" s="855">
        <v>0.46581255138394079</v>
      </c>
      <c r="L38" s="855">
        <v>0.4747725392886683</v>
      </c>
      <c r="M38" s="855">
        <v>0.49261016017048187</v>
      </c>
      <c r="N38" s="855">
        <v>0.50816359709222658</v>
      </c>
      <c r="O38" s="855">
        <v>0.48758568902453797</v>
      </c>
      <c r="P38" s="855">
        <v>0.50908393039918121</v>
      </c>
      <c r="Q38" s="855">
        <v>0.42895776359769067</v>
      </c>
      <c r="R38" s="855">
        <v>0.50066884922730315</v>
      </c>
      <c r="S38" s="855">
        <v>0.47199623302901089</v>
      </c>
      <c r="T38" s="855">
        <v>0.54935816053039921</v>
      </c>
      <c r="U38" s="855">
        <v>0.47939591286772965</v>
      </c>
      <c r="V38" s="855">
        <v>0.5137453172971298</v>
      </c>
      <c r="W38" s="855">
        <v>0.4690035474693548</v>
      </c>
      <c r="X38" s="855">
        <v>0.47459462003718433</v>
      </c>
      <c r="Y38" s="855">
        <v>0.41749236264890816</v>
      </c>
      <c r="Z38" s="855">
        <v>0.44344029244516653</v>
      </c>
      <c r="AA38" s="855">
        <v>0.44040437278344485</v>
      </c>
      <c r="AB38" s="855">
        <v>0.4510609308942275</v>
      </c>
      <c r="AC38" s="855">
        <v>0.42422300544697211</v>
      </c>
      <c r="AD38" s="855">
        <v>0.51723611026220895</v>
      </c>
      <c r="AE38" s="855">
        <v>0.53841046875272991</v>
      </c>
      <c r="AF38" s="855">
        <v>0.56449056603773584</v>
      </c>
      <c r="AG38" s="855">
        <v>0.57280228921275034</v>
      </c>
      <c r="AH38" s="855">
        <v>0.49418767227260019</v>
      </c>
      <c r="AI38" s="855">
        <v>0.81422580900387687</v>
      </c>
      <c r="AJ38" s="855">
        <v>0.56382933378798861</v>
      </c>
      <c r="AK38" s="855">
        <v>0.55557172799254773</v>
      </c>
      <c r="AL38" s="855">
        <v>0.51684197345354366</v>
      </c>
      <c r="AM38" s="988">
        <v>0.52900000000000003</v>
      </c>
      <c r="AN38" s="988">
        <v>0.47399999999999998</v>
      </c>
      <c r="AO38" s="988">
        <v>0.49199999999999999</v>
      </c>
      <c r="AP38" s="988">
        <v>0.54400000000000004</v>
      </c>
      <c r="AQ38" s="988">
        <v>0.50800000000000001</v>
      </c>
      <c r="AR38" s="988">
        <v>0.48699999999999999</v>
      </c>
      <c r="AS38" s="988">
        <v>0.52700000000000002</v>
      </c>
      <c r="AT38" s="819"/>
      <c r="AU38" s="855">
        <v>0.51991263251622921</v>
      </c>
      <c r="AV38" s="987">
        <v>0.48569543221643813</v>
      </c>
      <c r="AW38" s="840">
        <v>3.4217200299791086</v>
      </c>
      <c r="AX38" s="839"/>
      <c r="AY38" s="844"/>
      <c r="AZ38" s="855">
        <v>0.51991263251622921</v>
      </c>
      <c r="BA38" s="987">
        <v>0.48569543221643813</v>
      </c>
      <c r="BB38" s="987">
        <v>0.48508558115733197</v>
      </c>
      <c r="BC38" s="987">
        <v>0.49467301565551025</v>
      </c>
      <c r="BD38" s="987">
        <v>0.46998355617160126</v>
      </c>
      <c r="BE38" s="987">
        <v>0.43115620938201582</v>
      </c>
      <c r="BF38" s="987">
        <f>BF19/BF15</f>
        <v>0.52445362961127595</v>
      </c>
      <c r="BG38" s="988">
        <v>0.54556776556776554</v>
      </c>
      <c r="BH38" s="988">
        <f>BH19/BH15</f>
        <v>0.49803854971554723</v>
      </c>
      <c r="BI38" s="988">
        <f>BI19/BI15</f>
        <v>0.52591676352352823</v>
      </c>
      <c r="BJ38" s="989">
        <f>BJ19/BJ15</f>
        <v>0.54668040140891871</v>
      </c>
      <c r="BK38" s="989">
        <f>BK19/BK15</f>
        <v>0.49978547284923452</v>
      </c>
      <c r="BL38" s="989">
        <v>0.56799999999999995</v>
      </c>
      <c r="BM38" s="814"/>
      <c r="BO38" s="768"/>
      <c r="BP38" s="768"/>
      <c r="BQ38" s="768"/>
      <c r="BR38" s="768"/>
    </row>
    <row r="39" spans="1:70" ht="12.75" customHeight="1" x14ac:dyDescent="0.2">
      <c r="A39" s="449" t="s">
        <v>145</v>
      </c>
      <c r="B39" s="842"/>
      <c r="C39" s="840">
        <v>13.984192418265451</v>
      </c>
      <c r="D39" s="839"/>
      <c r="E39" s="801"/>
      <c r="F39" s="802">
        <v>0.67104792103513522</v>
      </c>
      <c r="G39" s="855">
        <v>0.56233621494623331</v>
      </c>
      <c r="H39" s="855">
        <v>0.51732773245011709</v>
      </c>
      <c r="I39" s="855">
        <v>0.48284599254426841</v>
      </c>
      <c r="J39" s="855">
        <v>0.53120599685248071</v>
      </c>
      <c r="K39" s="855">
        <v>0.50301452452726769</v>
      </c>
      <c r="L39" s="855">
        <v>0.4911331171186859</v>
      </c>
      <c r="M39" s="855">
        <v>0.52320065992988241</v>
      </c>
      <c r="N39" s="855">
        <v>0.53280535104628746</v>
      </c>
      <c r="O39" s="855">
        <v>0.52144950706101789</v>
      </c>
      <c r="P39" s="855">
        <v>0.54234902763561921</v>
      </c>
      <c r="Q39" s="855">
        <v>0.46906715284108175</v>
      </c>
      <c r="R39" s="855">
        <v>0.52481782659203713</v>
      </c>
      <c r="S39" s="855">
        <v>0.49151123551416537</v>
      </c>
      <c r="T39" s="855">
        <v>0.61201862039779942</v>
      </c>
      <c r="U39" s="855">
        <v>0.52815517628565012</v>
      </c>
      <c r="V39" s="855">
        <v>0.5337577106160043</v>
      </c>
      <c r="W39" s="855">
        <v>0.4920094130870008</v>
      </c>
      <c r="X39" s="855">
        <v>0.49499894095220165</v>
      </c>
      <c r="Y39" s="855">
        <v>0.44765383807199316</v>
      </c>
      <c r="Z39" s="855">
        <v>0.45171044318079251</v>
      </c>
      <c r="AA39" s="855">
        <v>0.44890497605206392</v>
      </c>
      <c r="AB39" s="855">
        <v>0.47221943937967098</v>
      </c>
      <c r="AC39" s="855">
        <v>0.44572817912810753</v>
      </c>
      <c r="AD39" s="855">
        <v>0.53972862294480772</v>
      </c>
      <c r="AE39" s="855">
        <v>0.55773363383825147</v>
      </c>
      <c r="AF39" s="855">
        <v>0.58128301886792455</v>
      </c>
      <c r="AG39" s="855">
        <v>0.58840753310707394</v>
      </c>
      <c r="AH39" s="855">
        <v>0.51472056884911921</v>
      </c>
      <c r="AI39" s="855">
        <v>0.85655510720784878</v>
      </c>
      <c r="AJ39" s="855">
        <v>0.59400707557222621</v>
      </c>
      <c r="AK39" s="855">
        <v>0.58284816022356778</v>
      </c>
      <c r="AL39" s="855">
        <v>0.53471700475832706</v>
      </c>
      <c r="AM39" s="988">
        <v>0.55900000000000005</v>
      </c>
      <c r="AN39" s="988">
        <v>0.51</v>
      </c>
      <c r="AO39" s="988">
        <v>0.51700000000000002</v>
      </c>
      <c r="AP39" s="988">
        <v>0.56399999999999995</v>
      </c>
      <c r="AQ39" s="988">
        <v>0.53900000000000003</v>
      </c>
      <c r="AR39" s="988">
        <v>0.51100000000000001</v>
      </c>
      <c r="AS39" s="988">
        <v>0.55300000000000005</v>
      </c>
      <c r="AT39" s="819"/>
      <c r="AU39" s="855">
        <v>0.56543809313617299</v>
      </c>
      <c r="AV39" s="987">
        <v>0.51123982696678638</v>
      </c>
      <c r="AW39" s="840">
        <v>5.4198266169386606</v>
      </c>
      <c r="AX39" s="839"/>
      <c r="AY39" s="844"/>
      <c r="AZ39" s="855">
        <v>0.56543809313617299</v>
      </c>
      <c r="BA39" s="987">
        <v>0.51123982696678638</v>
      </c>
      <c r="BB39" s="987">
        <v>0.51753370052654968</v>
      </c>
      <c r="BC39" s="987">
        <v>0.52805903972359391</v>
      </c>
      <c r="BD39" s="987">
        <v>0.49350425731578179</v>
      </c>
      <c r="BE39" s="987">
        <v>0.44817145220371024</v>
      </c>
      <c r="BF39" s="987">
        <f>(BF19+BF20)/BF15</f>
        <v>0.54969281623597122</v>
      </c>
      <c r="BG39" s="988">
        <v>0.58048026048026047</v>
      </c>
      <c r="BH39" s="988">
        <f>(BH19+BH20)/BH15</f>
        <v>0.51592086269848014</v>
      </c>
      <c r="BI39" s="988">
        <f>(BI19+BI20)/BI15</f>
        <v>0.53576417397980403</v>
      </c>
      <c r="BJ39" s="989">
        <f>(BJ19+BJ20)/BJ15</f>
        <v>0.56272346647172189</v>
      </c>
      <c r="BK39" s="989">
        <f>(BK19+BK20)/BK15</f>
        <v>0.56988875982377385</v>
      </c>
      <c r="BL39" s="989">
        <v>0.627</v>
      </c>
      <c r="BM39" s="814"/>
      <c r="BO39" s="768"/>
      <c r="BP39" s="768"/>
      <c r="BQ39" s="768"/>
      <c r="BR39" s="768"/>
    </row>
    <row r="40" spans="1:70" ht="12.75" customHeight="1" x14ac:dyDescent="0.2">
      <c r="A40" s="841" t="s">
        <v>74</v>
      </c>
      <c r="B40" s="842"/>
      <c r="C40" s="1437">
        <v>1.5090571930285401</v>
      </c>
      <c r="D40" s="839"/>
      <c r="E40" s="801"/>
      <c r="F40" s="802">
        <v>0.33276223597401933</v>
      </c>
      <c r="G40" s="855">
        <v>4.8017711376848702</v>
      </c>
      <c r="H40" s="855">
        <v>0.36557880281121252</v>
      </c>
      <c r="I40" s="855">
        <v>0.29886999068033548</v>
      </c>
      <c r="J40" s="855">
        <v>0.31767166404373393</v>
      </c>
      <c r="K40" s="855">
        <v>0.4508426966292135</v>
      </c>
      <c r="L40" s="855">
        <v>0.18054648614920263</v>
      </c>
      <c r="M40" s="855">
        <v>0.21320547191860864</v>
      </c>
      <c r="N40" s="855">
        <v>0.24442018719371994</v>
      </c>
      <c r="O40" s="855">
        <v>0.2891747208293971</v>
      </c>
      <c r="P40" s="855">
        <v>0.5165685772773797</v>
      </c>
      <c r="Q40" s="855">
        <v>0.32616226071103011</v>
      </c>
      <c r="R40" s="855">
        <v>0.18674974478121589</v>
      </c>
      <c r="S40" s="855">
        <v>0.16122112642896383</v>
      </c>
      <c r="T40" s="855">
        <v>0.39915361828184509</v>
      </c>
      <c r="U40" s="855">
        <v>0.35944868627891308</v>
      </c>
      <c r="V40" s="855">
        <v>0.29660873728980647</v>
      </c>
      <c r="W40" s="855">
        <v>0.26565628183063467</v>
      </c>
      <c r="X40" s="855">
        <v>0.37800946082699866</v>
      </c>
      <c r="Y40" s="855" t="e">
        <v>#REF!</v>
      </c>
      <c r="Z40" s="855">
        <v>0.11547747991696002</v>
      </c>
      <c r="AA40" s="855">
        <v>0.11728090380607656</v>
      </c>
      <c r="AB40" s="855">
        <v>0.21737562363501572</v>
      </c>
      <c r="AC40" s="855">
        <v>0.38620728650319469</v>
      </c>
      <c r="AD40" s="855">
        <v>0.30658272721716279</v>
      </c>
      <c r="AE40" s="855">
        <v>0.10480982581197477</v>
      </c>
      <c r="AF40" s="855">
        <v>0.15381132075471698</v>
      </c>
      <c r="AG40" s="855">
        <v>0.14983030545018966</v>
      </c>
      <c r="AH40" s="855">
        <v>0.11576718731274717</v>
      </c>
      <c r="AI40" s="855">
        <v>0.8522034971121133</v>
      </c>
      <c r="AJ40" s="855">
        <v>0.28570819658156088</v>
      </c>
      <c r="AK40" s="855">
        <v>0.21975430833721471</v>
      </c>
      <c r="AL40" s="855">
        <v>0.22119959929877286</v>
      </c>
      <c r="AM40" s="988">
        <v>0.23899999999999999</v>
      </c>
      <c r="AN40" s="988">
        <v>0.32199999999999995</v>
      </c>
      <c r="AO40" s="988">
        <v>0.16900000000000004</v>
      </c>
      <c r="AP40" s="988">
        <v>0.21100000000000008</v>
      </c>
      <c r="AQ40" s="988">
        <v>0.20399999999999996</v>
      </c>
      <c r="AR40" s="988">
        <v>0.249</v>
      </c>
      <c r="AS40" s="988">
        <v>0.17899999999999994</v>
      </c>
      <c r="AT40" s="819"/>
      <c r="AU40" s="855">
        <v>1.459219628764298</v>
      </c>
      <c r="AV40" s="987">
        <v>0.26077180633966324</v>
      </c>
      <c r="AW40" s="840">
        <v>119.84478224246348</v>
      </c>
      <c r="AX40" s="839"/>
      <c r="AY40" s="844"/>
      <c r="AZ40" s="855">
        <v>1.459219628764298</v>
      </c>
      <c r="BA40" s="987">
        <v>0.26077180633966324</v>
      </c>
      <c r="BB40" s="987">
        <v>0.33226497165250413</v>
      </c>
      <c r="BC40" s="987">
        <v>0.24415059436127573</v>
      </c>
      <c r="BD40" s="987">
        <v>0.28481399533374085</v>
      </c>
      <c r="BE40" s="987">
        <v>0.19921718066879357</v>
      </c>
      <c r="BF40" s="987" t="e">
        <f>(BF21+BF22+BF23+BF24+BF25+BF26+BF27+BF28+BF29+#REF!+BF30+#REF!)/BF15</f>
        <v>#REF!</v>
      </c>
      <c r="BG40" s="988">
        <v>0.32512820512820512</v>
      </c>
      <c r="BH40" s="988" t="e">
        <f>(BH21+BH22+BH23+BH24+BH25+BH26+BH27+BH28+BH29+#REF!+BH30+#REF!)/BH15</f>
        <v>#REF!</v>
      </c>
      <c r="BI40" s="988" t="e">
        <f>(BI21+BI22+BI23+BI24+BI25+BI26+BI27+BI28+BI29+#REF!+BI30+#REF!)/BI15</f>
        <v>#REF!</v>
      </c>
      <c r="BJ40" s="989" t="e">
        <f>(BJ21+BJ22+BJ23+BJ24+BJ25+BJ26+BJ27+BJ28+BJ29+#REF!+BJ30+#REF!)/BJ15</f>
        <v>#REF!</v>
      </c>
      <c r="BK40" s="989" t="e">
        <f>(BK21+BK22+BK23+BK24+BK25+BK26+BK27+BK28+BK29+#REF!+BK30+#REF!)/BK15</f>
        <v>#REF!</v>
      </c>
      <c r="BL40" s="989">
        <v>0.10299999999999998</v>
      </c>
      <c r="BM40" s="814"/>
      <c r="BO40" s="768"/>
      <c r="BP40" s="768"/>
      <c r="BQ40" s="768"/>
      <c r="BR40" s="768"/>
    </row>
    <row r="41" spans="1:70" ht="12.75" customHeight="1" x14ac:dyDescent="0.2">
      <c r="A41" s="841" t="s">
        <v>75</v>
      </c>
      <c r="B41" s="841"/>
      <c r="C41" s="1437">
        <v>15.49324961129399</v>
      </c>
      <c r="D41" s="839"/>
      <c r="E41" s="801"/>
      <c r="F41" s="802">
        <v>1.0038101570091547</v>
      </c>
      <c r="G41" s="855">
        <v>5.3641073526311036</v>
      </c>
      <c r="H41" s="855">
        <v>0.88290653526132967</v>
      </c>
      <c r="I41" s="855">
        <v>0.78171598322460389</v>
      </c>
      <c r="J41" s="855">
        <v>0.84887766089621475</v>
      </c>
      <c r="K41" s="855">
        <v>0.95385722115648119</v>
      </c>
      <c r="L41" s="855">
        <v>0.6711796032678885</v>
      </c>
      <c r="M41" s="855">
        <v>0.73640613184849113</v>
      </c>
      <c r="N41" s="855">
        <v>0.7772255382400074</v>
      </c>
      <c r="O41" s="855">
        <v>0.81062422789041499</v>
      </c>
      <c r="P41" s="855">
        <v>1.0589176049129989</v>
      </c>
      <c r="Q41" s="855">
        <v>0.79522941355211185</v>
      </c>
      <c r="R41" s="855">
        <v>0.7115675713732531</v>
      </c>
      <c r="S41" s="855">
        <v>0.65273236194312922</v>
      </c>
      <c r="T41" s="855">
        <v>1.0111722386796445</v>
      </c>
      <c r="U41" s="855">
        <v>0.88760386256456325</v>
      </c>
      <c r="V41" s="855">
        <v>0.83036644790581082</v>
      </c>
      <c r="W41" s="855">
        <v>0.75766569491763547</v>
      </c>
      <c r="X41" s="855">
        <v>0.87300840177920025</v>
      </c>
      <c r="Y41" s="855" t="e">
        <v>#REF!</v>
      </c>
      <c r="Z41" s="855">
        <v>0.56718792309775246</v>
      </c>
      <c r="AA41" s="855">
        <v>0.56618587985814051</v>
      </c>
      <c r="AB41" s="855">
        <v>0.68959506301468676</v>
      </c>
      <c r="AC41" s="855">
        <v>0.83193546563130216</v>
      </c>
      <c r="AD41" s="855">
        <v>0.84631135016197057</v>
      </c>
      <c r="AE41" s="855">
        <v>0.66254345965022621</v>
      </c>
      <c r="AF41" s="855">
        <v>0.73509433962264148</v>
      </c>
      <c r="AG41" s="855">
        <v>0.73823783855726355</v>
      </c>
      <c r="AH41" s="855">
        <v>0.63048775616186636</v>
      </c>
      <c r="AI41" s="855">
        <v>1.7087586043199621</v>
      </c>
      <c r="AJ41" s="855">
        <v>0.87971527215378709</v>
      </c>
      <c r="AK41" s="855">
        <v>0.80260246856078243</v>
      </c>
      <c r="AL41" s="855">
        <v>0.75591660405709993</v>
      </c>
      <c r="AM41" s="988">
        <v>0.79800000000000004</v>
      </c>
      <c r="AN41" s="988">
        <v>0.83199999999999996</v>
      </c>
      <c r="AO41" s="988">
        <v>0.68600000000000005</v>
      </c>
      <c r="AP41" s="988">
        <v>0.77500000000000002</v>
      </c>
      <c r="AQ41" s="988">
        <v>0.74299999999999999</v>
      </c>
      <c r="AR41" s="988">
        <v>0.76</v>
      </c>
      <c r="AS41" s="988">
        <v>0.73199999999999998</v>
      </c>
      <c r="AT41" s="819"/>
      <c r="AU41" s="855">
        <v>2.0246577219004709</v>
      </c>
      <c r="AV41" s="987">
        <v>0.77201163330644962</v>
      </c>
      <c r="AW41" s="840">
        <v>125.26460885940213</v>
      </c>
      <c r="AX41" s="839"/>
      <c r="AY41" s="844"/>
      <c r="AZ41" s="855">
        <v>2.0246577219004709</v>
      </c>
      <c r="BA41" s="987">
        <v>0.77201163330644962</v>
      </c>
      <c r="BB41" s="987">
        <v>0.8497986721790538</v>
      </c>
      <c r="BC41" s="987">
        <v>0.77220963408486964</v>
      </c>
      <c r="BD41" s="987">
        <v>0.77831825264952259</v>
      </c>
      <c r="BE41" s="987">
        <v>0.64738863287250381</v>
      </c>
      <c r="BF41" s="987">
        <f>BF31/BF15</f>
        <v>0.73009499890190954</v>
      </c>
      <c r="BG41" s="988">
        <v>0.90560846560846564</v>
      </c>
      <c r="BH41" s="988">
        <f>BH31/BH15</f>
        <v>0.68007132546488924</v>
      </c>
      <c r="BI41" s="988">
        <f>BI31/BI15</f>
        <v>0.66735799362344184</v>
      </c>
      <c r="BJ41" s="989">
        <f>BJ31/BJ15</f>
        <v>0.70103675151192923</v>
      </c>
      <c r="BK41" s="989">
        <f>BK31/BK15</f>
        <v>0.70568967862786336</v>
      </c>
      <c r="BL41" s="989">
        <v>0.73</v>
      </c>
      <c r="BM41" s="814"/>
      <c r="BO41" s="768"/>
      <c r="BP41" s="768"/>
      <c r="BQ41" s="768"/>
      <c r="BR41" s="768"/>
    </row>
    <row r="42" spans="1:70" ht="12.75" customHeight="1" x14ac:dyDescent="0.2">
      <c r="A42" s="841" t="s">
        <v>123</v>
      </c>
      <c r="B42" s="841"/>
      <c r="C42" s="1437">
        <v>-15.49324961129399</v>
      </c>
      <c r="D42" s="839"/>
      <c r="E42" s="801"/>
      <c r="F42" s="802">
        <v>-3.8101570091546052E-3</v>
      </c>
      <c r="G42" s="855">
        <v>-4.3641073526311036</v>
      </c>
      <c r="H42" s="855">
        <v>0.11709346473867033</v>
      </c>
      <c r="I42" s="855">
        <v>0.21828401677539608</v>
      </c>
      <c r="J42" s="855">
        <v>0.15112233910378531</v>
      </c>
      <c r="K42" s="855">
        <v>4.6142778843518771E-2</v>
      </c>
      <c r="L42" s="855">
        <v>0.3288203967321115</v>
      </c>
      <c r="M42" s="855">
        <v>0.26359386815150893</v>
      </c>
      <c r="N42" s="855">
        <v>0.22277446175999258</v>
      </c>
      <c r="O42" s="855">
        <v>0.18937577210958506</v>
      </c>
      <c r="P42" s="855">
        <v>-5.8917604912998973E-2</v>
      </c>
      <c r="Q42" s="855">
        <v>0.20477058644788818</v>
      </c>
      <c r="R42" s="855">
        <v>0.28843242862674695</v>
      </c>
      <c r="S42" s="855">
        <v>0.34728071781724956</v>
      </c>
      <c r="T42" s="855">
        <v>-1.117223867964452E-2</v>
      </c>
      <c r="U42" s="855">
        <v>0.11239613743543679</v>
      </c>
      <c r="V42" s="855">
        <v>0.16963355209418923</v>
      </c>
      <c r="W42" s="855">
        <v>0.2423343050823645</v>
      </c>
      <c r="X42" s="855">
        <v>0.1269915982207997</v>
      </c>
      <c r="Y42" s="855" t="e">
        <v>#REF!</v>
      </c>
      <c r="Z42" s="855">
        <v>0.43281207690224749</v>
      </c>
      <c r="AA42" s="855">
        <v>0.43381412014185955</v>
      </c>
      <c r="AB42" s="855">
        <v>0.3104049369853133</v>
      </c>
      <c r="AC42" s="855">
        <v>0.16806453436869781</v>
      </c>
      <c r="AD42" s="855">
        <v>0.15368864983802946</v>
      </c>
      <c r="AE42" s="855">
        <v>0.33745654034977374</v>
      </c>
      <c r="AF42" s="855">
        <v>0.26490566037735847</v>
      </c>
      <c r="AG42" s="855">
        <v>0.2617621614427364</v>
      </c>
      <c r="AH42" s="855">
        <v>0.36951224383813364</v>
      </c>
      <c r="AI42" s="855">
        <v>-0.70875860431996207</v>
      </c>
      <c r="AJ42" s="855">
        <v>0.12028472784621286</v>
      </c>
      <c r="AK42" s="855">
        <v>0.19739753143921751</v>
      </c>
      <c r="AL42" s="855">
        <v>0.24408339594290007</v>
      </c>
      <c r="AM42" s="988">
        <v>0.20199999999999996</v>
      </c>
      <c r="AN42" s="988">
        <v>0.16800000000000004</v>
      </c>
      <c r="AO42" s="988">
        <v>0.31399999999999995</v>
      </c>
      <c r="AP42" s="988">
        <v>0.22500000000000001</v>
      </c>
      <c r="AQ42" s="988">
        <v>0.25700000000000001</v>
      </c>
      <c r="AR42" s="988">
        <v>0.24</v>
      </c>
      <c r="AS42" s="988">
        <v>0.26800000000000002</v>
      </c>
      <c r="AT42" s="819"/>
      <c r="AU42" s="855">
        <v>-1.0246577219004711</v>
      </c>
      <c r="AV42" s="987">
        <v>0.22798836669355035</v>
      </c>
      <c r="AW42" s="840">
        <v>-125.26460885940213</v>
      </c>
      <c r="AX42" s="839"/>
      <c r="AY42" s="844"/>
      <c r="AZ42" s="855">
        <v>-1.0246577219004711</v>
      </c>
      <c r="BA42" s="987">
        <v>0.22798836669355035</v>
      </c>
      <c r="BB42" s="987">
        <v>0.15020132782094617</v>
      </c>
      <c r="BC42" s="987">
        <v>0.22779036591513041</v>
      </c>
      <c r="BD42" s="987">
        <v>0.22168174735047738</v>
      </c>
      <c r="BE42" s="987">
        <v>0.35261136712749613</v>
      </c>
      <c r="BF42" s="987">
        <f>BF32/BF15</f>
        <v>0.26990500109809046</v>
      </c>
      <c r="BG42" s="988">
        <v>9.4391534391534387E-2</v>
      </c>
      <c r="BH42" s="988">
        <f>BH32/BH15</f>
        <v>0.31992867453511081</v>
      </c>
      <c r="BI42" s="988">
        <f>BI32/BI15</f>
        <v>0.33264200637655816</v>
      </c>
      <c r="BJ42" s="989">
        <f>BJ32/BJ15</f>
        <v>0.29896324848807071</v>
      </c>
      <c r="BK42" s="989">
        <f>BK32/BK15</f>
        <v>0.29431032137213659</v>
      </c>
      <c r="BL42" s="989">
        <v>0.27</v>
      </c>
      <c r="BM42" s="814"/>
      <c r="BO42" s="768"/>
      <c r="BP42" s="768"/>
      <c r="BQ42" s="768"/>
      <c r="BR42" s="768"/>
    </row>
    <row r="43" spans="1:70" ht="12.75" customHeight="1" x14ac:dyDescent="0.2">
      <c r="A43" s="841" t="s">
        <v>76</v>
      </c>
      <c r="B43" s="841"/>
      <c r="C43" s="1437">
        <v>-19.500838353281321</v>
      </c>
      <c r="D43" s="839"/>
      <c r="E43" s="801"/>
      <c r="F43" s="802">
        <v>-9.5944356364752209E-2</v>
      </c>
      <c r="G43" s="855">
        <v>-4.4466399590349104</v>
      </c>
      <c r="H43" s="855">
        <v>-1.9791582518781806E-3</v>
      </c>
      <c r="I43" s="855">
        <v>0.13723205964585275</v>
      </c>
      <c r="J43" s="855">
        <v>9.9064027168060967E-2</v>
      </c>
      <c r="K43" s="855">
        <v>-2.1786790901616882E-2</v>
      </c>
      <c r="L43" s="855">
        <v>0.2875364590135388</v>
      </c>
      <c r="M43" s="855">
        <v>0.22636969821956418</v>
      </c>
      <c r="N43" s="855">
        <v>0.15240262907308916</v>
      </c>
      <c r="O43" s="855">
        <v>0.12261705786885643</v>
      </c>
      <c r="P43" s="855">
        <v>-0.11559621289662231</v>
      </c>
      <c r="Q43" s="855">
        <v>0.13302947432391371</v>
      </c>
      <c r="R43" s="855">
        <v>0.24831907628401451</v>
      </c>
      <c r="S43" s="855">
        <v>0.31339105867580508</v>
      </c>
      <c r="T43" s="855">
        <v>-8.2211877556778112E-2</v>
      </c>
      <c r="U43" s="855">
        <v>3.0597350101055468E-2</v>
      </c>
      <c r="V43" s="855">
        <v>0.1258766864771991</v>
      </c>
      <c r="W43" s="855">
        <v>0.19641038249446804</v>
      </c>
      <c r="X43" s="855">
        <v>5.3940834529665103E-2</v>
      </c>
      <c r="Y43" s="855" t="e">
        <v>#REF!</v>
      </c>
      <c r="Z43" s="855">
        <v>0.41521121039805037</v>
      </c>
      <c r="AA43" s="855">
        <v>0.41739790135644034</v>
      </c>
      <c r="AB43" s="855">
        <v>0.27287663547656738</v>
      </c>
      <c r="AC43" s="855">
        <v>0.13525076804191719</v>
      </c>
      <c r="AD43" s="855">
        <v>9.9993887904162332E-2</v>
      </c>
      <c r="AE43" s="855">
        <v>0.31154672676765027</v>
      </c>
      <c r="AF43" s="855">
        <v>0.2130566037735849</v>
      </c>
      <c r="AG43" s="855">
        <v>0.21321621082052306</v>
      </c>
      <c r="AH43" s="855">
        <v>0.28066951623856512</v>
      </c>
      <c r="AI43" s="855">
        <v>-0.76184824748793423</v>
      </c>
      <c r="AJ43" s="855">
        <v>1.9479135586718384E-2</v>
      </c>
      <c r="AK43" s="855">
        <v>0.15710875640428504</v>
      </c>
      <c r="AL43" s="855">
        <v>0.21625344352617079</v>
      </c>
      <c r="AM43" s="990" t="s">
        <v>122</v>
      </c>
      <c r="AN43" s="990" t="s">
        <v>122</v>
      </c>
      <c r="AO43" s="839"/>
      <c r="AP43" s="839"/>
      <c r="AQ43" s="839"/>
      <c r="AR43" s="839"/>
      <c r="AS43" s="839"/>
      <c r="AT43" s="991"/>
      <c r="AU43" s="855">
        <v>-1.1165457880196958</v>
      </c>
      <c r="AV43" s="987">
        <v>0.18151379622161937</v>
      </c>
      <c r="AW43" s="840">
        <v>-129.80595842413152</v>
      </c>
      <c r="AX43" s="839"/>
      <c r="AY43" s="992"/>
      <c r="AZ43" s="855">
        <v>-1.1165457880196958</v>
      </c>
      <c r="BA43" s="987">
        <v>0.18151379622161937</v>
      </c>
      <c r="BB43" s="987">
        <v>8.3413011567932988E-2</v>
      </c>
      <c r="BC43" s="987">
        <v>0.17737365234881591</v>
      </c>
      <c r="BD43" s="987">
        <v>0.17059826263635033</v>
      </c>
      <c r="BE43" s="987">
        <v>0.32040352120997284</v>
      </c>
      <c r="BF43" s="987">
        <f>BF34/BF15</f>
        <v>0.21599720690839674</v>
      </c>
      <c r="BG43" s="988">
        <v>9.4391534391534387E-2</v>
      </c>
      <c r="BH43" s="988">
        <f>BH34/BH15</f>
        <v>0.3048654156406555</v>
      </c>
      <c r="BI43" s="988">
        <f>BI34/BI15</f>
        <v>0.31759098324820595</v>
      </c>
      <c r="BJ43" s="989">
        <f>BJ34/BJ15</f>
        <v>0.28234199508207614</v>
      </c>
      <c r="BK43" s="989">
        <f>BK34/BK15</f>
        <v>0.26257076779790495</v>
      </c>
      <c r="BL43" s="989"/>
      <c r="BM43" s="814"/>
      <c r="BO43" s="768"/>
      <c r="BP43" s="768"/>
      <c r="BQ43" s="768"/>
      <c r="BR43" s="768"/>
    </row>
    <row r="44" spans="1:70" ht="12.75" customHeight="1" x14ac:dyDescent="0.2">
      <c r="A44" s="842"/>
      <c r="B44" s="842"/>
      <c r="C44" s="840"/>
      <c r="D44" s="839"/>
      <c r="E44" s="801"/>
      <c r="F44" s="801"/>
      <c r="G44" s="839"/>
      <c r="H44" s="839"/>
      <c r="I44" s="839"/>
      <c r="J44" s="451"/>
      <c r="K44" s="839"/>
      <c r="L44" s="839"/>
      <c r="M44" s="839"/>
      <c r="N44" s="451"/>
      <c r="O44" s="839"/>
      <c r="P44" s="839"/>
      <c r="Q44" s="839"/>
      <c r="R44" s="839"/>
      <c r="S44" s="839"/>
      <c r="T44" s="839"/>
      <c r="U44" s="839"/>
      <c r="V44" s="839"/>
      <c r="W44" s="839"/>
      <c r="X44" s="839"/>
      <c r="Y44" s="839"/>
      <c r="Z44" s="839"/>
      <c r="AA44" s="839"/>
      <c r="AB44" s="839"/>
      <c r="AC44" s="839"/>
      <c r="AD44" s="839"/>
      <c r="AE44" s="839"/>
      <c r="AF44" s="839"/>
      <c r="AG44" s="839"/>
      <c r="AH44" s="839"/>
      <c r="AI44" s="839"/>
      <c r="AJ44" s="839"/>
      <c r="AK44" s="987"/>
      <c r="AL44" s="987"/>
      <c r="AM44" s="846"/>
      <c r="AN44" s="846"/>
      <c r="AO44" s="846"/>
      <c r="AP44" s="987"/>
      <c r="AQ44" s="987"/>
      <c r="AR44" s="987"/>
      <c r="AS44" s="987"/>
      <c r="AT44" s="844"/>
      <c r="AU44" s="844"/>
      <c r="AV44" s="844"/>
      <c r="AW44" s="912"/>
      <c r="AX44" s="839"/>
      <c r="AY44" s="844"/>
      <c r="AZ44" s="844"/>
      <c r="BA44" s="988"/>
      <c r="BB44" s="988"/>
      <c r="BC44" s="988"/>
      <c r="BD44" s="988"/>
      <c r="BE44" s="988"/>
      <c r="BF44" s="988"/>
      <c r="BG44" s="988"/>
      <c r="BH44" s="988"/>
      <c r="BI44" s="855"/>
      <c r="BJ44" s="993"/>
      <c r="BK44" s="993"/>
      <c r="BL44" s="993"/>
      <c r="BM44" s="814"/>
      <c r="BO44" s="768"/>
      <c r="BP44" s="768"/>
      <c r="BQ44" s="768"/>
      <c r="BR44" s="768"/>
    </row>
    <row r="45" spans="1:70" ht="12.75" customHeight="1" x14ac:dyDescent="0.2">
      <c r="A45" s="842" t="s">
        <v>85</v>
      </c>
      <c r="B45" s="842"/>
      <c r="C45" s="843">
        <v>-21</v>
      </c>
      <c r="D45" s="839">
        <v>-0.1044776119402985</v>
      </c>
      <c r="E45" s="801"/>
      <c r="F45" s="397">
        <v>180</v>
      </c>
      <c r="G45" s="451">
        <v>188</v>
      </c>
      <c r="H45" s="451">
        <v>190</v>
      </c>
      <c r="I45" s="451">
        <v>193</v>
      </c>
      <c r="J45" s="451">
        <v>201</v>
      </c>
      <c r="K45" s="451">
        <v>206</v>
      </c>
      <c r="L45" s="451">
        <v>208</v>
      </c>
      <c r="M45" s="451">
        <v>215</v>
      </c>
      <c r="N45" s="451">
        <v>215</v>
      </c>
      <c r="O45" s="451">
        <v>214</v>
      </c>
      <c r="P45" s="451">
        <v>215</v>
      </c>
      <c r="Q45" s="451">
        <v>221</v>
      </c>
      <c r="R45" s="451">
        <v>222</v>
      </c>
      <c r="S45" s="451">
        <v>224</v>
      </c>
      <c r="T45" s="451">
        <v>225</v>
      </c>
      <c r="U45" s="451">
        <v>239</v>
      </c>
      <c r="V45" s="451">
        <v>247</v>
      </c>
      <c r="W45" s="451">
        <v>262</v>
      </c>
      <c r="X45" s="451">
        <v>266</v>
      </c>
      <c r="Y45" s="451"/>
      <c r="Z45" s="451"/>
      <c r="AA45" s="451"/>
      <c r="AB45" s="451"/>
      <c r="AC45" s="451"/>
      <c r="AD45" s="451"/>
      <c r="AE45" s="451"/>
      <c r="AF45" s="451"/>
      <c r="AG45" s="451"/>
      <c r="AH45" s="451"/>
      <c r="AI45" s="451"/>
      <c r="AJ45" s="451"/>
      <c r="AK45" s="498"/>
      <c r="AL45" s="498"/>
      <c r="AM45" s="499"/>
      <c r="AN45" s="499"/>
      <c r="AO45" s="499"/>
      <c r="AP45" s="498"/>
      <c r="AQ45" s="498"/>
      <c r="AR45" s="498"/>
      <c r="AS45" s="498"/>
      <c r="AT45" s="844"/>
      <c r="AU45" s="498">
        <v>180</v>
      </c>
      <c r="AV45" s="498">
        <v>201</v>
      </c>
      <c r="AW45" s="912">
        <v>-21</v>
      </c>
      <c r="AX45" s="839">
        <v>-0.1044776119402985</v>
      </c>
      <c r="AY45" s="844"/>
      <c r="AZ45" s="498">
        <v>180</v>
      </c>
      <c r="BA45" s="526">
        <v>201</v>
      </c>
      <c r="BB45" s="526">
        <v>215</v>
      </c>
      <c r="BC45" s="526">
        <v>222</v>
      </c>
      <c r="BD45" s="526">
        <v>247</v>
      </c>
      <c r="BE45" s="526">
        <v>268</v>
      </c>
      <c r="BF45" s="526">
        <v>203</v>
      </c>
      <c r="BG45" s="526">
        <v>209</v>
      </c>
      <c r="BH45" s="988"/>
      <c r="BI45" s="855"/>
      <c r="BJ45" s="993"/>
      <c r="BK45" s="993"/>
      <c r="BL45" s="993"/>
      <c r="BM45" s="814"/>
      <c r="BO45" s="768"/>
      <c r="BP45" s="768"/>
      <c r="BQ45" s="768"/>
      <c r="BR45" s="768"/>
    </row>
    <row r="46" spans="1:70" x14ac:dyDescent="0.2">
      <c r="A46" s="819"/>
      <c r="B46" s="819"/>
      <c r="C46" s="844"/>
      <c r="D46" s="844"/>
      <c r="E46" s="782"/>
      <c r="F46" s="782"/>
      <c r="G46" s="844"/>
      <c r="H46" s="844"/>
      <c r="I46" s="844"/>
      <c r="J46" s="844"/>
      <c r="K46" s="844"/>
      <c r="L46" s="844"/>
      <c r="M46" s="844"/>
      <c r="N46" s="844"/>
      <c r="O46" s="844"/>
      <c r="P46" s="844"/>
      <c r="Q46" s="844"/>
      <c r="R46" s="844"/>
      <c r="S46" s="844"/>
      <c r="T46" s="844"/>
      <c r="U46" s="844"/>
      <c r="V46" s="844"/>
      <c r="W46" s="844"/>
      <c r="X46" s="844"/>
      <c r="Y46" s="844"/>
      <c r="Z46" s="844"/>
      <c r="AA46" s="844"/>
      <c r="AB46" s="844"/>
      <c r="AC46" s="844"/>
      <c r="AD46" s="844"/>
      <c r="AE46" s="844"/>
      <c r="AF46" s="844"/>
      <c r="AG46" s="844"/>
      <c r="AH46" s="844"/>
      <c r="AI46" s="844"/>
      <c r="AJ46" s="844"/>
      <c r="AK46" s="844"/>
      <c r="AL46" s="844"/>
      <c r="AM46" s="844"/>
      <c r="AN46" s="844"/>
      <c r="AO46" s="844"/>
      <c r="AP46" s="844"/>
      <c r="AQ46" s="844"/>
      <c r="AR46" s="844"/>
      <c r="AS46" s="844"/>
      <c r="AT46" s="844"/>
      <c r="AU46" s="844"/>
      <c r="AV46" s="844"/>
      <c r="AW46" s="899"/>
      <c r="AX46" s="899"/>
      <c r="AY46" s="844"/>
      <c r="AZ46" s="844"/>
      <c r="BA46" s="844"/>
      <c r="BB46" s="844"/>
      <c r="BC46" s="844"/>
      <c r="BD46" s="844"/>
      <c r="BE46" s="908"/>
      <c r="BF46" s="844"/>
      <c r="BG46" s="844"/>
      <c r="BH46" s="844"/>
      <c r="BI46" s="844"/>
      <c r="BJ46" s="994"/>
      <c r="BK46" s="994"/>
      <c r="BL46" s="994"/>
      <c r="BM46" s="814"/>
      <c r="BO46" s="768"/>
      <c r="BP46" s="768"/>
      <c r="BQ46" s="768"/>
      <c r="BR46" s="768"/>
    </row>
    <row r="47" spans="1:70" ht="15" x14ac:dyDescent="0.2">
      <c r="A47" s="845" t="s">
        <v>179</v>
      </c>
      <c r="B47" s="819"/>
      <c r="C47" s="846"/>
      <c r="D47" s="846"/>
      <c r="E47" s="782"/>
      <c r="F47" s="782"/>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c r="AD47" s="844"/>
      <c r="AE47" s="844"/>
      <c r="AF47" s="844"/>
      <c r="AG47" s="844"/>
      <c r="AH47" s="844"/>
      <c r="AI47" s="844"/>
      <c r="AJ47" s="844"/>
      <c r="AK47" s="844"/>
      <c r="AL47" s="844"/>
      <c r="AM47" s="844"/>
      <c r="AN47" s="846"/>
      <c r="AO47" s="846"/>
      <c r="AP47" s="846"/>
      <c r="AQ47" s="846"/>
      <c r="AR47" s="846"/>
      <c r="AS47" s="846"/>
      <c r="AT47" s="846"/>
      <c r="AU47" s="846"/>
      <c r="AV47" s="846"/>
      <c r="AW47" s="899"/>
      <c r="AX47" s="899"/>
      <c r="AY47" s="846"/>
      <c r="AZ47" s="846"/>
      <c r="BA47" s="846"/>
      <c r="BB47" s="846"/>
      <c r="BC47" s="846"/>
      <c r="BD47" s="846"/>
      <c r="BE47" s="846"/>
      <c r="BF47" s="846"/>
      <c r="BG47" s="909"/>
      <c r="BH47" s="846"/>
      <c r="BI47" s="846"/>
      <c r="BJ47" s="995"/>
      <c r="BK47" s="995"/>
      <c r="BL47" s="995"/>
      <c r="BM47" s="814"/>
      <c r="BO47" s="768"/>
      <c r="BP47" s="768"/>
      <c r="BQ47" s="768"/>
      <c r="BR47" s="768"/>
    </row>
    <row r="48" spans="1:70" x14ac:dyDescent="0.2">
      <c r="A48" s="847"/>
      <c r="B48" s="819"/>
      <c r="C48" s="846"/>
      <c r="D48" s="846"/>
      <c r="E48" s="782"/>
      <c r="F48" s="782"/>
      <c r="G48" s="996"/>
      <c r="H48" s="996"/>
      <c r="I48" s="844"/>
      <c r="J48" s="844"/>
      <c r="K48" s="996"/>
      <c r="L48" s="996"/>
      <c r="M48" s="844"/>
      <c r="N48" s="844"/>
      <c r="O48" s="996"/>
      <c r="P48" s="996"/>
      <c r="Q48" s="844"/>
      <c r="R48" s="844"/>
      <c r="S48" s="996"/>
      <c r="T48" s="996"/>
      <c r="U48" s="844"/>
      <c r="V48" s="844"/>
      <c r="W48" s="844"/>
      <c r="X48" s="996"/>
      <c r="Y48" s="844"/>
      <c r="Z48" s="996"/>
      <c r="AA48" s="844"/>
      <c r="AB48" s="996"/>
      <c r="AC48" s="844"/>
      <c r="AD48" s="996"/>
      <c r="AE48" s="844"/>
      <c r="AF48" s="996"/>
      <c r="AG48" s="844"/>
      <c r="AH48" s="996"/>
      <c r="AI48" s="844"/>
      <c r="AJ48" s="844"/>
      <c r="AK48" s="844"/>
      <c r="AL48" s="844"/>
      <c r="AM48" s="844"/>
      <c r="AN48" s="846"/>
      <c r="AO48" s="846"/>
      <c r="AP48" s="846"/>
      <c r="AQ48" s="846"/>
      <c r="AR48" s="846"/>
      <c r="AS48" s="846"/>
      <c r="AT48" s="846"/>
      <c r="AU48" s="846"/>
      <c r="AV48" s="846"/>
      <c r="AW48" s="899"/>
      <c r="AX48" s="899"/>
      <c r="AY48" s="846"/>
      <c r="AZ48" s="846"/>
      <c r="BA48" s="846"/>
      <c r="BB48" s="846"/>
      <c r="BC48" s="846"/>
      <c r="BD48" s="846"/>
      <c r="BE48" s="846"/>
      <c r="BF48" s="846"/>
      <c r="BG48" s="846"/>
      <c r="BH48" s="846"/>
      <c r="BI48" s="846"/>
      <c r="BJ48" s="995"/>
      <c r="BK48" s="995"/>
      <c r="BL48" s="995"/>
      <c r="BM48" s="814"/>
      <c r="BO48" s="768"/>
      <c r="BP48" s="768"/>
      <c r="BQ48" s="768"/>
      <c r="BR48" s="768"/>
    </row>
    <row r="49" spans="1:70" ht="12.75" customHeight="1" x14ac:dyDescent="0.2">
      <c r="A49" s="818"/>
      <c r="B49" s="819"/>
      <c r="C49" s="1532" t="s">
        <v>337</v>
      </c>
      <c r="D49" s="1533"/>
      <c r="E49" s="774"/>
      <c r="F49" s="775"/>
      <c r="G49" s="870"/>
      <c r="I49" s="869"/>
      <c r="J49" s="870"/>
      <c r="K49" s="870"/>
      <c r="M49" s="869"/>
      <c r="N49" s="870"/>
      <c r="O49" s="870"/>
      <c r="Q49" s="869"/>
      <c r="R49" s="870"/>
      <c r="S49" s="870"/>
      <c r="U49" s="869"/>
      <c r="V49" s="870"/>
      <c r="W49" s="870"/>
      <c r="Y49" s="869"/>
      <c r="Z49" s="870"/>
      <c r="AA49" s="870"/>
      <c r="AC49" s="869"/>
      <c r="AD49" s="870"/>
      <c r="AE49" s="870"/>
      <c r="AG49" s="869"/>
      <c r="AI49" s="870"/>
      <c r="AJ49" s="870"/>
      <c r="AK49" s="869"/>
      <c r="AL49" s="870"/>
      <c r="AM49" s="870"/>
      <c r="AN49" s="870"/>
      <c r="AO49" s="870"/>
      <c r="AP49" s="871"/>
      <c r="AQ49" s="869"/>
      <c r="AR49" s="869"/>
      <c r="AS49" s="869"/>
      <c r="AT49" s="872"/>
      <c r="AU49" s="1532" t="s">
        <v>338</v>
      </c>
      <c r="AV49" s="1533"/>
      <c r="AW49" s="206" t="s">
        <v>327</v>
      </c>
      <c r="AX49" s="207"/>
      <c r="AY49" s="873"/>
      <c r="AZ49" s="874"/>
      <c r="BA49" s="874"/>
      <c r="BB49" s="874"/>
      <c r="BC49" s="874"/>
      <c r="BD49" s="874"/>
      <c r="BE49" s="874"/>
      <c r="BF49" s="874"/>
      <c r="BG49" s="874"/>
      <c r="BH49" s="997"/>
      <c r="BI49" s="998"/>
      <c r="BJ49" s="874"/>
      <c r="BK49" s="874"/>
      <c r="BL49" s="874"/>
      <c r="BM49" s="877"/>
      <c r="BO49" s="768"/>
      <c r="BP49" s="768"/>
      <c r="BQ49" s="768"/>
      <c r="BR49" s="768"/>
    </row>
    <row r="50" spans="1:70" ht="12.75" customHeight="1" x14ac:dyDescent="0.2">
      <c r="A50" s="818" t="s">
        <v>2</v>
      </c>
      <c r="B50" s="819"/>
      <c r="C50" s="1530" t="s">
        <v>38</v>
      </c>
      <c r="D50" s="1531"/>
      <c r="E50" s="777"/>
      <c r="F50" s="118" t="s">
        <v>282</v>
      </c>
      <c r="G50" s="210" t="s">
        <v>281</v>
      </c>
      <c r="H50" s="210" t="s">
        <v>280</v>
      </c>
      <c r="I50" s="211" t="s">
        <v>278</v>
      </c>
      <c r="J50" s="210" t="s">
        <v>258</v>
      </c>
      <c r="K50" s="210" t="s">
        <v>259</v>
      </c>
      <c r="L50" s="210" t="s">
        <v>260</v>
      </c>
      <c r="M50" s="211" t="s">
        <v>261</v>
      </c>
      <c r="N50" s="878" t="s">
        <v>232</v>
      </c>
      <c r="O50" s="878" t="s">
        <v>231</v>
      </c>
      <c r="P50" s="878" t="s">
        <v>230</v>
      </c>
      <c r="Q50" s="879" t="s">
        <v>229</v>
      </c>
      <c r="R50" s="878" t="s">
        <v>206</v>
      </c>
      <c r="S50" s="878" t="s">
        <v>207</v>
      </c>
      <c r="T50" s="878" t="s">
        <v>208</v>
      </c>
      <c r="U50" s="879" t="s">
        <v>209</v>
      </c>
      <c r="V50" s="878" t="s">
        <v>154</v>
      </c>
      <c r="W50" s="878" t="s">
        <v>155</v>
      </c>
      <c r="X50" s="878" t="s">
        <v>156</v>
      </c>
      <c r="Y50" s="879" t="s">
        <v>153</v>
      </c>
      <c r="Z50" s="878" t="s">
        <v>130</v>
      </c>
      <c r="AA50" s="878" t="s">
        <v>131</v>
      </c>
      <c r="AB50" s="878" t="s">
        <v>132</v>
      </c>
      <c r="AC50" s="879" t="s">
        <v>133</v>
      </c>
      <c r="AD50" s="878" t="s">
        <v>112</v>
      </c>
      <c r="AE50" s="878" t="s">
        <v>111</v>
      </c>
      <c r="AF50" s="878" t="s">
        <v>110</v>
      </c>
      <c r="AG50" s="879" t="s">
        <v>109</v>
      </c>
      <c r="AH50" s="878" t="s">
        <v>80</v>
      </c>
      <c r="AI50" s="878" t="s">
        <v>81</v>
      </c>
      <c r="AJ50" s="878" t="s">
        <v>82</v>
      </c>
      <c r="AK50" s="879" t="s">
        <v>29</v>
      </c>
      <c r="AL50" s="878" t="s">
        <v>30</v>
      </c>
      <c r="AM50" s="878" t="s">
        <v>31</v>
      </c>
      <c r="AN50" s="878" t="s">
        <v>32</v>
      </c>
      <c r="AO50" s="878" t="s">
        <v>33</v>
      </c>
      <c r="AP50" s="880" t="s">
        <v>34</v>
      </c>
      <c r="AQ50" s="879" t="s">
        <v>35</v>
      </c>
      <c r="AR50" s="879" t="s">
        <v>36</v>
      </c>
      <c r="AS50" s="879" t="s">
        <v>37</v>
      </c>
      <c r="AT50" s="973"/>
      <c r="AU50" s="210" t="s">
        <v>282</v>
      </c>
      <c r="AV50" s="210" t="s">
        <v>258</v>
      </c>
      <c r="AW50" s="1520" t="s">
        <v>38</v>
      </c>
      <c r="AX50" s="1521"/>
      <c r="AY50" s="999"/>
      <c r="AZ50" s="212" t="s">
        <v>321</v>
      </c>
      <c r="BA50" s="212" t="s">
        <v>269</v>
      </c>
      <c r="BB50" s="212" t="s">
        <v>233</v>
      </c>
      <c r="BC50" s="880" t="s">
        <v>210</v>
      </c>
      <c r="BD50" s="880" t="s">
        <v>157</v>
      </c>
      <c r="BE50" s="880" t="s">
        <v>114</v>
      </c>
      <c r="BF50" s="880" t="s">
        <v>113</v>
      </c>
      <c r="BG50" s="880" t="s">
        <v>42</v>
      </c>
      <c r="BH50" s="880" t="s">
        <v>39</v>
      </c>
      <c r="BI50" s="883" t="s">
        <v>40</v>
      </c>
      <c r="BJ50" s="883" t="s">
        <v>116</v>
      </c>
      <c r="BK50" s="883" t="s">
        <v>117</v>
      </c>
      <c r="BL50" s="883" t="s">
        <v>118</v>
      </c>
      <c r="BM50" s="877"/>
      <c r="BO50" s="768"/>
      <c r="BP50" s="768"/>
      <c r="BQ50" s="768"/>
      <c r="BR50" s="768"/>
    </row>
    <row r="51" spans="1:70" ht="12.75" customHeight="1" x14ac:dyDescent="0.2">
      <c r="A51" s="848"/>
      <c r="B51" s="844" t="s">
        <v>4</v>
      </c>
      <c r="C51" s="849">
        <v>-9186</v>
      </c>
      <c r="D51" s="850">
        <v>-0.19021784146442475</v>
      </c>
      <c r="E51" s="781"/>
      <c r="F51" s="803">
        <v>39106</v>
      </c>
      <c r="G51" s="1000">
        <v>33199</v>
      </c>
      <c r="H51" s="1000">
        <v>24758</v>
      </c>
      <c r="I51" s="1001">
        <v>34336</v>
      </c>
      <c r="J51" s="1000">
        <v>48292</v>
      </c>
      <c r="K51" s="1000">
        <v>29192</v>
      </c>
      <c r="L51" s="1000">
        <v>68913</v>
      </c>
      <c r="M51" s="1001">
        <v>58188</v>
      </c>
      <c r="N51" s="1000">
        <v>43057</v>
      </c>
      <c r="O51" s="1000">
        <v>41283</v>
      </c>
      <c r="P51" s="1000">
        <v>31264</v>
      </c>
      <c r="Q51" s="1001">
        <v>32910</v>
      </c>
      <c r="R51" s="1000">
        <v>56814</v>
      </c>
      <c r="S51" s="1000">
        <v>76454</v>
      </c>
      <c r="T51" s="1000">
        <v>35445</v>
      </c>
      <c r="U51" s="1001">
        <v>35624</v>
      </c>
      <c r="V51" s="1000">
        <v>71006</v>
      </c>
      <c r="W51" s="1000">
        <v>56942</v>
      </c>
      <c r="X51" s="1000">
        <v>42491</v>
      </c>
      <c r="Y51" s="1000">
        <v>61867</v>
      </c>
      <c r="Z51" s="1000">
        <v>88632</v>
      </c>
      <c r="AA51" s="1002">
        <v>109404</v>
      </c>
      <c r="AB51" s="1000">
        <v>49909</v>
      </c>
      <c r="AC51" s="1001">
        <v>53057</v>
      </c>
      <c r="AD51" s="1000">
        <v>32806</v>
      </c>
      <c r="AE51" s="1002">
        <v>58040</v>
      </c>
      <c r="AF51" s="1000">
        <v>27314</v>
      </c>
      <c r="AG51" s="1001">
        <v>30054</v>
      </c>
      <c r="AH51" s="1002">
        <v>25033</v>
      </c>
      <c r="AI51" s="1002">
        <v>12639</v>
      </c>
      <c r="AJ51" s="1000">
        <v>23461</v>
      </c>
      <c r="AK51" s="1001">
        <v>34352</v>
      </c>
      <c r="AL51" s="1003">
        <v>31944</v>
      </c>
      <c r="AM51" s="1003">
        <v>42952</v>
      </c>
      <c r="AN51" s="1003">
        <v>39210</v>
      </c>
      <c r="AO51" s="1003">
        <v>62549</v>
      </c>
      <c r="AP51" s="1004">
        <v>57382</v>
      </c>
      <c r="AQ51" s="1005">
        <v>48897</v>
      </c>
      <c r="AR51" s="1005">
        <v>38533</v>
      </c>
      <c r="AS51" s="1006">
        <v>42750</v>
      </c>
      <c r="AT51" s="898"/>
      <c r="AU51" s="920">
        <v>131399</v>
      </c>
      <c r="AV51" s="920">
        <v>204585</v>
      </c>
      <c r="AW51" s="962">
        <v>-73186</v>
      </c>
      <c r="AX51" s="1007">
        <v>-0.35772906127037662</v>
      </c>
      <c r="AY51" s="846"/>
      <c r="AZ51" s="913">
        <v>131399</v>
      </c>
      <c r="BA51" s="1008">
        <v>204585</v>
      </c>
      <c r="BB51" s="1008">
        <v>148514</v>
      </c>
      <c r="BC51" s="1008">
        <v>204337</v>
      </c>
      <c r="BD51" s="1008">
        <v>232306</v>
      </c>
      <c r="BE51" s="1008">
        <v>338520</v>
      </c>
      <c r="BF51" s="1008">
        <v>177581</v>
      </c>
      <c r="BG51" s="1008">
        <v>122850</v>
      </c>
      <c r="BH51" s="1004">
        <v>176655</v>
      </c>
      <c r="BI51" s="1009">
        <v>187562</v>
      </c>
      <c r="BJ51" s="965">
        <v>150470</v>
      </c>
      <c r="BK51" s="965">
        <f>BK15</f>
        <v>95559</v>
      </c>
      <c r="BL51" s="965">
        <v>211758</v>
      </c>
      <c r="BM51" s="877"/>
      <c r="BO51" s="768"/>
      <c r="BP51" s="768"/>
      <c r="BQ51" s="768"/>
      <c r="BR51" s="768"/>
    </row>
    <row r="52" spans="1:70" ht="12.75" customHeight="1" x14ac:dyDescent="0.2">
      <c r="A52" s="846"/>
      <c r="B52" s="844" t="s">
        <v>79</v>
      </c>
      <c r="C52" s="849">
        <v>-1966</v>
      </c>
      <c r="D52" s="850">
        <v>-5.4523268068112488E-2</v>
      </c>
      <c r="E52" s="805"/>
      <c r="F52" s="803">
        <v>34092</v>
      </c>
      <c r="G52" s="1000">
        <v>27504</v>
      </c>
      <c r="H52" s="1000">
        <v>21280</v>
      </c>
      <c r="I52" s="1001">
        <v>26176</v>
      </c>
      <c r="J52" s="1000">
        <v>36058</v>
      </c>
      <c r="K52" s="1000">
        <v>26915</v>
      </c>
      <c r="L52" s="1000">
        <v>45323</v>
      </c>
      <c r="M52" s="1001">
        <v>41920</v>
      </c>
      <c r="N52" s="1000">
        <v>32534</v>
      </c>
      <c r="O52" s="1000">
        <v>32534</v>
      </c>
      <c r="P52" s="1000">
        <v>27997</v>
      </c>
      <c r="Q52" s="1001">
        <v>25241</v>
      </c>
      <c r="R52" s="1000">
        <v>39497</v>
      </c>
      <c r="S52" s="1000">
        <v>48973</v>
      </c>
      <c r="T52" s="1000">
        <v>33948</v>
      </c>
      <c r="U52" s="1001">
        <v>30690</v>
      </c>
      <c r="V52" s="1000">
        <v>51052</v>
      </c>
      <c r="W52" s="1000">
        <v>39039</v>
      </c>
      <c r="X52" s="1000">
        <v>34722</v>
      </c>
      <c r="Y52" s="1001" t="e">
        <v>#REF!</v>
      </c>
      <c r="Z52" s="1000">
        <v>49341</v>
      </c>
      <c r="AA52" s="1000">
        <v>61013</v>
      </c>
      <c r="AB52" s="1000">
        <v>32590</v>
      </c>
      <c r="AC52" s="1001">
        <v>31711</v>
      </c>
      <c r="AD52" s="1000">
        <v>22693</v>
      </c>
      <c r="AE52" s="1000">
        <v>37922</v>
      </c>
      <c r="AF52" s="1000">
        <v>19480</v>
      </c>
      <c r="AG52" s="1001">
        <v>22187</v>
      </c>
      <c r="AH52" s="1000">
        <v>15783</v>
      </c>
      <c r="AI52" s="1000">
        <v>21597</v>
      </c>
      <c r="AJ52" s="1000">
        <v>20639</v>
      </c>
      <c r="AK52" s="1001">
        <v>27571</v>
      </c>
      <c r="AL52" s="1003">
        <v>24147</v>
      </c>
      <c r="AM52" s="1003">
        <v>86348</v>
      </c>
      <c r="AN52" s="1003">
        <v>72982</v>
      </c>
      <c r="AO52" s="1003">
        <v>106349</v>
      </c>
      <c r="AP52" s="1010">
        <v>100905</v>
      </c>
      <c r="AQ52" s="1005">
        <v>75317</v>
      </c>
      <c r="AR52" s="1005">
        <v>70703</v>
      </c>
      <c r="AS52" s="1005">
        <v>91522</v>
      </c>
      <c r="AT52" s="898"/>
      <c r="AU52" s="1011">
        <v>109052</v>
      </c>
      <c r="AV52" s="920">
        <v>150216</v>
      </c>
      <c r="AW52" s="1012">
        <v>-41164</v>
      </c>
      <c r="AX52" s="1013">
        <v>-0.27403206049954731</v>
      </c>
      <c r="AY52" s="846"/>
      <c r="AZ52" s="913">
        <v>109052</v>
      </c>
      <c r="BA52" s="1008">
        <v>150216</v>
      </c>
      <c r="BB52" s="1008">
        <v>118306</v>
      </c>
      <c r="BC52" s="1008">
        <v>153108</v>
      </c>
      <c r="BD52" s="1008">
        <v>165492</v>
      </c>
      <c r="BE52" s="1008">
        <v>201288</v>
      </c>
      <c r="BF52" s="1008">
        <v>102282</v>
      </c>
      <c r="BG52" s="1008">
        <v>102599</v>
      </c>
      <c r="BH52" s="1010">
        <f>BH31</f>
        <v>120138</v>
      </c>
      <c r="BI52" s="1014">
        <f>BI31</f>
        <v>125171</v>
      </c>
      <c r="BJ52" s="926">
        <f>BJ31</f>
        <v>105485</v>
      </c>
      <c r="BK52" s="926">
        <f>BK31</f>
        <v>67435</v>
      </c>
      <c r="BL52" s="926">
        <v>154490</v>
      </c>
      <c r="BM52" s="877"/>
      <c r="BO52" s="768"/>
      <c r="BP52" s="768"/>
      <c r="BQ52" s="768"/>
      <c r="BR52" s="768"/>
    </row>
    <row r="53" spans="1:70" ht="24.75" customHeight="1" x14ac:dyDescent="0.2">
      <c r="A53" s="846"/>
      <c r="B53" s="835" t="s">
        <v>124</v>
      </c>
      <c r="C53" s="849">
        <v>-7220</v>
      </c>
      <c r="D53" s="851">
        <v>-0.59015857446460684</v>
      </c>
      <c r="E53" s="805"/>
      <c r="F53" s="803">
        <v>5014</v>
      </c>
      <c r="G53" s="1000">
        <v>5695</v>
      </c>
      <c r="H53" s="1000">
        <v>3478</v>
      </c>
      <c r="I53" s="1001">
        <v>8160</v>
      </c>
      <c r="J53" s="1000">
        <v>12234</v>
      </c>
      <c r="K53" s="1000">
        <v>2277</v>
      </c>
      <c r="L53" s="1000">
        <v>23590</v>
      </c>
      <c r="M53" s="1001">
        <v>16268</v>
      </c>
      <c r="N53" s="1000">
        <v>10523</v>
      </c>
      <c r="O53" s="1000">
        <v>8749</v>
      </c>
      <c r="P53" s="1000">
        <v>3267</v>
      </c>
      <c r="Q53" s="1001">
        <v>7669</v>
      </c>
      <c r="R53" s="1000">
        <v>17317</v>
      </c>
      <c r="S53" s="1000">
        <v>27481</v>
      </c>
      <c r="T53" s="1000">
        <v>1497</v>
      </c>
      <c r="U53" s="1001">
        <v>4934</v>
      </c>
      <c r="V53" s="1000">
        <v>19954</v>
      </c>
      <c r="W53" s="1000">
        <v>17903</v>
      </c>
      <c r="X53" s="1000">
        <v>7769</v>
      </c>
      <c r="Y53" s="1001" t="e">
        <v>#REF!</v>
      </c>
      <c r="Z53" s="1000">
        <v>39291</v>
      </c>
      <c r="AA53" s="1000">
        <v>48391</v>
      </c>
      <c r="AB53" s="1000">
        <v>17319</v>
      </c>
      <c r="AC53" s="1001">
        <v>21346</v>
      </c>
      <c r="AD53" s="1000">
        <v>10113</v>
      </c>
      <c r="AE53" s="1000">
        <v>20118</v>
      </c>
      <c r="AF53" s="1000">
        <v>7834</v>
      </c>
      <c r="AG53" s="1001">
        <v>7867</v>
      </c>
      <c r="AH53" s="1000">
        <v>9250</v>
      </c>
      <c r="AI53" s="1000">
        <v>-8958</v>
      </c>
      <c r="AJ53" s="1000">
        <v>2822</v>
      </c>
      <c r="AK53" s="1001">
        <v>6781</v>
      </c>
      <c r="AL53" s="1003">
        <v>7797</v>
      </c>
      <c r="AM53" s="1003">
        <v>23235</v>
      </c>
      <c r="AN53" s="1003">
        <v>16089</v>
      </c>
      <c r="AO53" s="1003">
        <v>48674</v>
      </c>
      <c r="AP53" s="1010">
        <v>29246</v>
      </c>
      <c r="AQ53" s="1005">
        <v>26110</v>
      </c>
      <c r="AR53" s="1005">
        <v>22330</v>
      </c>
      <c r="AS53" s="1005">
        <v>33584</v>
      </c>
      <c r="AT53" s="898"/>
      <c r="AU53" s="1011">
        <v>22347</v>
      </c>
      <c r="AV53" s="920">
        <v>54369</v>
      </c>
      <c r="AW53" s="1012">
        <v>-32022</v>
      </c>
      <c r="AX53" s="1013">
        <v>-0.58897533520940237</v>
      </c>
      <c r="AY53" s="846"/>
      <c r="AZ53" s="1473">
        <v>22347</v>
      </c>
      <c r="BA53" s="1008">
        <v>54369</v>
      </c>
      <c r="BB53" s="1008">
        <v>30208</v>
      </c>
      <c r="BC53" s="1008">
        <v>51229</v>
      </c>
      <c r="BD53" s="1008">
        <v>66814</v>
      </c>
      <c r="BE53" s="1008">
        <v>137232</v>
      </c>
      <c r="BF53" s="1008">
        <v>75299</v>
      </c>
      <c r="BG53" s="1008">
        <v>20251</v>
      </c>
      <c r="BH53" s="1015">
        <f>BH51-BH52</f>
        <v>56517</v>
      </c>
      <c r="BI53" s="1016">
        <f>BI51-BI52</f>
        <v>62391</v>
      </c>
      <c r="BJ53" s="1017">
        <f>BJ51-BJ52</f>
        <v>44985</v>
      </c>
      <c r="BK53" s="1017">
        <f>BK51-BK52</f>
        <v>28124</v>
      </c>
      <c r="BL53" s="1017">
        <v>57268</v>
      </c>
      <c r="BM53" s="877"/>
      <c r="BO53" s="768"/>
      <c r="BP53" s="768"/>
      <c r="BQ53" s="768"/>
      <c r="BR53" s="768"/>
    </row>
    <row r="54" spans="1:70" ht="24.75" customHeight="1" x14ac:dyDescent="0.2">
      <c r="A54" s="846"/>
      <c r="B54" s="835" t="s">
        <v>238</v>
      </c>
      <c r="C54" s="852">
        <v>-8309</v>
      </c>
      <c r="D54" s="853">
        <v>-0.85483539094650207</v>
      </c>
      <c r="E54" s="805"/>
      <c r="F54" s="426">
        <v>1411</v>
      </c>
      <c r="G54" s="1018">
        <v>2955</v>
      </c>
      <c r="H54" s="1018">
        <v>530</v>
      </c>
      <c r="I54" s="1019">
        <v>5377</v>
      </c>
      <c r="J54" s="1018">
        <v>9720</v>
      </c>
      <c r="K54" s="1018">
        <v>294</v>
      </c>
      <c r="L54" s="1018">
        <v>20745</v>
      </c>
      <c r="M54" s="1019">
        <v>14102</v>
      </c>
      <c r="N54" s="1018">
        <v>7493</v>
      </c>
      <c r="O54" s="1018">
        <v>5993</v>
      </c>
      <c r="P54" s="1018">
        <v>1495</v>
      </c>
      <c r="Q54" s="1019">
        <v>5308</v>
      </c>
      <c r="R54" s="1018">
        <v>15038</v>
      </c>
      <c r="S54" s="1018">
        <v>24890</v>
      </c>
      <c r="T54" s="583">
        <v>-1021</v>
      </c>
      <c r="U54" s="1019">
        <v>2020</v>
      </c>
      <c r="V54" s="1018">
        <v>16847</v>
      </c>
      <c r="W54" s="1018">
        <v>15288</v>
      </c>
      <c r="X54" s="1018">
        <v>4665</v>
      </c>
      <c r="Y54" s="1019" t="e">
        <v>#REF!</v>
      </c>
      <c r="Z54" s="1018">
        <v>37731</v>
      </c>
      <c r="AA54" s="1018">
        <v>46595</v>
      </c>
      <c r="AB54" s="1018"/>
      <c r="AC54" s="1019"/>
      <c r="AD54" s="1018"/>
      <c r="AE54" s="1018"/>
      <c r="AF54" s="1018"/>
      <c r="AG54" s="1019"/>
      <c r="AH54" s="1018"/>
      <c r="AI54" s="1018"/>
      <c r="AJ54" s="1018"/>
      <c r="AK54" s="1019"/>
      <c r="AL54" s="905"/>
      <c r="AM54" s="905"/>
      <c r="AN54" s="905"/>
      <c r="AO54" s="905"/>
      <c r="AP54" s="1015"/>
      <c r="AQ54" s="1020"/>
      <c r="AR54" s="1020"/>
      <c r="AS54" s="1020"/>
      <c r="AT54" s="898"/>
      <c r="AU54" s="1018">
        <v>10273</v>
      </c>
      <c r="AV54" s="1018">
        <v>44861</v>
      </c>
      <c r="AW54" s="1021">
        <v>-34588</v>
      </c>
      <c r="AX54" s="853">
        <v>-0.77100376719199304</v>
      </c>
      <c r="AY54" s="846"/>
      <c r="AZ54" s="1043">
        <v>10273</v>
      </c>
      <c r="BA54" s="1022">
        <v>44861</v>
      </c>
      <c r="BB54" s="1022">
        <v>20289</v>
      </c>
      <c r="BC54" s="1022">
        <v>40927</v>
      </c>
      <c r="BD54" s="1022">
        <v>54947</v>
      </c>
      <c r="BE54" s="1022">
        <v>126329</v>
      </c>
      <c r="BF54" s="1022">
        <v>65726</v>
      </c>
      <c r="BG54" s="1022">
        <v>20251</v>
      </c>
      <c r="BH54" s="1003"/>
      <c r="BI54" s="1003"/>
      <c r="BJ54" s="838"/>
      <c r="BK54" s="838"/>
      <c r="BL54" s="838"/>
      <c r="BM54" s="814"/>
      <c r="BO54" s="768"/>
      <c r="BP54" s="768"/>
      <c r="BQ54" s="768"/>
      <c r="BR54" s="768"/>
    </row>
    <row r="55" spans="1:70" ht="12.75" customHeight="1" x14ac:dyDescent="0.2">
      <c r="A55" s="846"/>
      <c r="B55" s="844"/>
      <c r="C55" s="854"/>
      <c r="D55" s="855"/>
      <c r="E55" s="802"/>
      <c r="F55" s="773"/>
      <c r="G55" s="819"/>
      <c r="H55" s="819"/>
      <c r="I55" s="844"/>
      <c r="J55" s="855"/>
      <c r="K55" s="819"/>
      <c r="L55" s="819"/>
      <c r="M55" s="844"/>
      <c r="N55" s="855"/>
      <c r="O55" s="819"/>
      <c r="P55" s="819"/>
      <c r="Q55" s="844"/>
      <c r="R55" s="855"/>
      <c r="S55" s="819"/>
      <c r="T55" s="819"/>
      <c r="U55" s="844"/>
      <c r="V55" s="855"/>
      <c r="W55" s="855"/>
      <c r="X55" s="819"/>
      <c r="Y55" s="844"/>
      <c r="Z55" s="855"/>
      <c r="AA55" s="855"/>
      <c r="AB55" s="855"/>
      <c r="AC55" s="844"/>
      <c r="AD55" s="855"/>
      <c r="AE55" s="855"/>
      <c r="AF55" s="855"/>
      <c r="AG55" s="844"/>
      <c r="AH55" s="855"/>
      <c r="AI55" s="855"/>
      <c r="AJ55" s="855"/>
      <c r="AK55" s="844"/>
      <c r="AL55" s="846"/>
      <c r="AM55" s="846"/>
      <c r="AN55" s="846"/>
      <c r="AO55" s="846"/>
      <c r="AP55" s="846"/>
      <c r="AQ55" s="846"/>
      <c r="AR55" s="846"/>
      <c r="AS55" s="846"/>
      <c r="AT55" s="844"/>
      <c r="AU55" s="855"/>
      <c r="AV55" s="855"/>
      <c r="AW55" s="1023"/>
      <c r="AX55" s="1024"/>
      <c r="AY55" s="844"/>
      <c r="AZ55" s="844"/>
      <c r="BA55" s="844"/>
      <c r="BB55" s="844"/>
      <c r="BC55" s="844"/>
      <c r="BD55" s="844"/>
      <c r="BE55" s="844"/>
      <c r="BF55" s="844"/>
      <c r="BG55" s="844"/>
      <c r="BH55" s="846"/>
      <c r="BI55" s="846"/>
      <c r="BJ55" s="838"/>
      <c r="BK55" s="838"/>
      <c r="BL55" s="838"/>
      <c r="BM55" s="814"/>
      <c r="BO55" s="768"/>
      <c r="BP55" s="768"/>
      <c r="BQ55" s="768"/>
      <c r="BR55" s="768"/>
    </row>
    <row r="56" spans="1:70" ht="12.75" customHeight="1" x14ac:dyDescent="0.2">
      <c r="A56" s="846"/>
      <c r="B56" s="841" t="s">
        <v>74</v>
      </c>
      <c r="C56" s="856">
        <v>-1.472365773954537</v>
      </c>
      <c r="D56" s="855"/>
      <c r="E56" s="802"/>
      <c r="F56" s="802">
        <v>0.20073645987827954</v>
      </c>
      <c r="G56" s="855">
        <v>0.26612247356848096</v>
      </c>
      <c r="H56" s="855">
        <v>0.34219242265126426</v>
      </c>
      <c r="I56" s="855">
        <v>0.27950256290773534</v>
      </c>
      <c r="J56" s="855">
        <v>0.21546011761782491</v>
      </c>
      <c r="K56" s="855">
        <v>0.41898465332967938</v>
      </c>
      <c r="L56" s="855">
        <v>0.16705120949603122</v>
      </c>
      <c r="M56" s="855">
        <v>0.19722279507802296</v>
      </c>
      <c r="N56" s="855">
        <v>0.22279768678728198</v>
      </c>
      <c r="O56" s="855">
        <v>0.26662306518421625</v>
      </c>
      <c r="P56" s="855">
        <v>0.35315378710337769</v>
      </c>
      <c r="Q56" s="855">
        <v>0.29790337283500457</v>
      </c>
      <c r="R56" s="855">
        <v>0.17038054000774458</v>
      </c>
      <c r="S56" s="855">
        <v>0.14904386951631046</v>
      </c>
      <c r="T56" s="855">
        <v>0.3457469318662717</v>
      </c>
      <c r="U56" s="855">
        <v>0.33334269032113184</v>
      </c>
      <c r="V56" s="855">
        <v>0.18522378390558544</v>
      </c>
      <c r="W56" s="855">
        <v>0.19358294404832987</v>
      </c>
      <c r="X56" s="855">
        <v>0.32216234026029039</v>
      </c>
      <c r="Y56" s="855" t="e">
        <v>#REF!</v>
      </c>
      <c r="Z56" s="855">
        <v>0.1049846556548425</v>
      </c>
      <c r="AA56" s="855">
        <v>0.10878030053745749</v>
      </c>
      <c r="AB56" s="855">
        <v>0.1807689995792342</v>
      </c>
      <c r="AC56" s="855">
        <v>0.15194978984865334</v>
      </c>
      <c r="AD56" s="855">
        <v>0.1537803312755944</v>
      </c>
      <c r="AE56" s="855">
        <v>0.10480982581197477</v>
      </c>
      <c r="AF56" s="855">
        <v>0.15381132075471698</v>
      </c>
      <c r="AG56" s="855">
        <v>0.14983030545018966</v>
      </c>
      <c r="AH56" s="855">
        <v>0.11488834738145648</v>
      </c>
      <c r="AI56" s="855">
        <v>0.45581137748239575</v>
      </c>
      <c r="AJ56" s="855">
        <v>0.28570819658156088</v>
      </c>
      <c r="AK56" s="855">
        <v>0.21975430833721471</v>
      </c>
      <c r="AL56" s="855">
        <v>0.22119959929877286</v>
      </c>
      <c r="AM56" s="988">
        <v>0.22941514650995137</v>
      </c>
      <c r="AN56" s="988">
        <v>0.30967430476810637</v>
      </c>
      <c r="AO56" s="988">
        <v>0.16900000000000004</v>
      </c>
      <c r="AP56" s="988">
        <v>0.21100000000000008</v>
      </c>
      <c r="AQ56" s="988">
        <v>0.20399999999999996</v>
      </c>
      <c r="AR56" s="988">
        <v>0.249</v>
      </c>
      <c r="AS56" s="988">
        <v>0.17899999999999994</v>
      </c>
      <c r="AT56" s="844"/>
      <c r="AU56" s="855">
        <v>0.26449211942252226</v>
      </c>
      <c r="AV56" s="855">
        <v>0.22300755187330448</v>
      </c>
      <c r="AW56" s="840">
        <v>4.1484567549217779</v>
      </c>
      <c r="AX56" s="1024"/>
      <c r="AY56" s="844"/>
      <c r="AZ56" s="802">
        <v>0.26449211942252226</v>
      </c>
      <c r="BA56" s="855">
        <v>0.22300755187330448</v>
      </c>
      <c r="BB56" s="855">
        <v>0.27906459997037314</v>
      </c>
      <c r="BC56" s="855">
        <v>0.22123257168305299</v>
      </c>
      <c r="BD56" s="855">
        <v>0.21888371372241786</v>
      </c>
      <c r="BE56" s="855">
        <v>0.14644038756941982</v>
      </c>
      <c r="BF56" s="855">
        <f>(BF52-BF19-BF20)/BF51</f>
        <v>2.628096474284974E-2</v>
      </c>
      <c r="BG56" s="988">
        <v>0.25467643467643469</v>
      </c>
      <c r="BH56" s="988">
        <f>(BH21+BH22+BH23+BH24+BH25+BH26+BH27)/BH15</f>
        <v>0.1641504627664091</v>
      </c>
      <c r="BI56" s="988">
        <f>(BI21+BI22+BI23+BI24+BI25+BI26+BI27)/BI15</f>
        <v>0.13159381964363784</v>
      </c>
      <c r="BJ56" s="841">
        <f>(BJ21+BJ22+BJ23+BJ24+BJ25+BJ26+BJ27)/BJ15</f>
        <v>0.13831328504020735</v>
      </c>
      <c r="BK56" s="841">
        <f>(BK21+BK22+BK23+BK24+BK25+BK26+BK27)/BK15</f>
        <v>0.13580091880408962</v>
      </c>
      <c r="BL56" s="841">
        <v>0.10299999999999998</v>
      </c>
      <c r="BM56" s="814"/>
      <c r="BO56" s="768"/>
      <c r="BP56" s="768"/>
      <c r="BQ56" s="768"/>
      <c r="BR56" s="768"/>
    </row>
    <row r="57" spans="1:70" ht="12.75" customHeight="1" x14ac:dyDescent="0.2">
      <c r="A57" s="846"/>
      <c r="B57" s="841" t="s">
        <v>75</v>
      </c>
      <c r="C57" s="856">
        <v>12.511826644310919</v>
      </c>
      <c r="D57" s="855"/>
      <c r="E57" s="802"/>
      <c r="F57" s="802">
        <v>0.87178438091341481</v>
      </c>
      <c r="G57" s="855">
        <v>0.82845868851471427</v>
      </c>
      <c r="H57" s="855">
        <v>0.85952015510138136</v>
      </c>
      <c r="I57" s="855">
        <v>0.76234855545200375</v>
      </c>
      <c r="J57" s="855">
        <v>0.74666611447030562</v>
      </c>
      <c r="K57" s="855">
        <v>0.92199917785694707</v>
      </c>
      <c r="L57" s="855">
        <v>0.6576843266147171</v>
      </c>
      <c r="M57" s="855">
        <v>0.72042345500790539</v>
      </c>
      <c r="N57" s="855">
        <v>0.75560303783356941</v>
      </c>
      <c r="O57" s="855">
        <v>0.78807257224523408</v>
      </c>
      <c r="P57" s="855">
        <v>0.89550281473899696</v>
      </c>
      <c r="Q57" s="855">
        <v>0.76697052567608626</v>
      </c>
      <c r="R57" s="855">
        <v>0.69519836659978174</v>
      </c>
      <c r="S57" s="855">
        <v>0.64055510503047586</v>
      </c>
      <c r="T57" s="855">
        <v>0.95776555226407112</v>
      </c>
      <c r="U57" s="855">
        <v>0.86149786660678196</v>
      </c>
      <c r="V57" s="855">
        <v>0.71898149452158977</v>
      </c>
      <c r="W57" s="855">
        <v>0.68559235713533073</v>
      </c>
      <c r="X57" s="855">
        <v>0.8171612812124921</v>
      </c>
      <c r="Y57" s="855" t="e">
        <v>#REF!</v>
      </c>
      <c r="Z57" s="855">
        <v>0.55669509883563495</v>
      </c>
      <c r="AA57" s="855">
        <v>0.55768527658952138</v>
      </c>
      <c r="AB57" s="855">
        <v>0.65298843895890524</v>
      </c>
      <c r="AC57" s="855">
        <v>0.59767796897676084</v>
      </c>
      <c r="AD57" s="855">
        <v>0.69350895422040215</v>
      </c>
      <c r="AE57" s="855">
        <v>0.66254345965022621</v>
      </c>
      <c r="AF57" s="855">
        <v>0.73509433962264148</v>
      </c>
      <c r="AG57" s="855">
        <v>0.73823783855726355</v>
      </c>
      <c r="AH57" s="855">
        <v>0.63048775616186636</v>
      </c>
      <c r="AI57" s="855">
        <v>1.7087586043199621</v>
      </c>
      <c r="AJ57" s="855">
        <v>0.87971527215378709</v>
      </c>
      <c r="AK57" s="855">
        <v>0.80260246856078243</v>
      </c>
      <c r="AL57" s="855">
        <v>0.75591660405709993</v>
      </c>
      <c r="AM57" s="988">
        <v>0.78796893678764046</v>
      </c>
      <c r="AN57" s="988">
        <v>0.81936881813384832</v>
      </c>
      <c r="AO57" s="988">
        <v>0.68600000000000005</v>
      </c>
      <c r="AP57" s="988">
        <v>0.77500000000000002</v>
      </c>
      <c r="AQ57" s="988">
        <v>0.74299999999999999</v>
      </c>
      <c r="AR57" s="988">
        <v>0.76</v>
      </c>
      <c r="AS57" s="988">
        <v>0.73199999999999998</v>
      </c>
      <c r="AT57" s="844"/>
      <c r="AU57" s="855">
        <v>0.82993021255869526</v>
      </c>
      <c r="AV57" s="855">
        <v>0.73424737884009095</v>
      </c>
      <c r="AW57" s="840">
        <v>9.5682833718604314</v>
      </c>
      <c r="AX57" s="1024"/>
      <c r="AY57" s="844"/>
      <c r="AZ57" s="802">
        <v>0.82993021255869526</v>
      </c>
      <c r="BA57" s="855">
        <v>0.73424737884009095</v>
      </c>
      <c r="BB57" s="855">
        <v>0.79659830049692282</v>
      </c>
      <c r="BC57" s="855">
        <v>0.74929161140664691</v>
      </c>
      <c r="BD57" s="855">
        <v>0.71238797103819962</v>
      </c>
      <c r="BE57" s="855">
        <v>0.59461183977313015</v>
      </c>
      <c r="BF57" s="855">
        <f>BF52/BF51</f>
        <v>0.5759737809788209</v>
      </c>
      <c r="BG57" s="988">
        <v>0.83515669515669511</v>
      </c>
      <c r="BH57" s="988">
        <f>BH52/BH51</f>
        <v>0.68007132546488924</v>
      </c>
      <c r="BI57" s="988">
        <f>BI52/BI51</f>
        <v>0.66735799362344184</v>
      </c>
      <c r="BJ57" s="841">
        <f>BJ52/BJ51</f>
        <v>0.70103675151192923</v>
      </c>
      <c r="BK57" s="841">
        <f>BK52/BK51</f>
        <v>0.70568967862786336</v>
      </c>
      <c r="BL57" s="841">
        <v>0.73</v>
      </c>
      <c r="BM57" s="814"/>
      <c r="BO57" s="768"/>
      <c r="BP57" s="768"/>
      <c r="BQ57" s="768"/>
      <c r="BR57" s="768"/>
    </row>
    <row r="58" spans="1:70" ht="12.75" customHeight="1" x14ac:dyDescent="0.2">
      <c r="A58" s="846"/>
      <c r="B58" s="841" t="s">
        <v>123</v>
      </c>
      <c r="C58" s="856">
        <v>-12.511826644310919</v>
      </c>
      <c r="D58" s="855"/>
      <c r="E58" s="802"/>
      <c r="F58" s="802">
        <v>0.12821561908658519</v>
      </c>
      <c r="G58" s="855">
        <v>0.1715413114852857</v>
      </c>
      <c r="H58" s="855">
        <v>0.14047984489861862</v>
      </c>
      <c r="I58" s="855">
        <v>0.23765144454799628</v>
      </c>
      <c r="J58" s="855">
        <v>0.25333388552969438</v>
      </c>
      <c r="K58" s="855">
        <v>7.8000822143052886E-2</v>
      </c>
      <c r="L58" s="855">
        <v>0.3423156733852829</v>
      </c>
      <c r="M58" s="855">
        <v>0.27957654499209461</v>
      </c>
      <c r="N58" s="855">
        <v>0.24439696216643056</v>
      </c>
      <c r="O58" s="855">
        <v>0.21192742775476589</v>
      </c>
      <c r="P58" s="855">
        <v>0.10449718526100307</v>
      </c>
      <c r="Q58" s="855">
        <v>0.23302947432391372</v>
      </c>
      <c r="R58" s="855">
        <v>0.30480163340021826</v>
      </c>
      <c r="S58" s="855">
        <v>0.35944489496952414</v>
      </c>
      <c r="T58" s="855">
        <v>4.2234447735928903E-2</v>
      </c>
      <c r="U58" s="855">
        <v>0.13850213339321807</v>
      </c>
      <c r="V58" s="855">
        <v>0.28101850547841029</v>
      </c>
      <c r="W58" s="855">
        <v>0.31440764286466932</v>
      </c>
      <c r="X58" s="855">
        <v>0.18283871878750793</v>
      </c>
      <c r="Y58" s="855" t="e">
        <v>#REF!</v>
      </c>
      <c r="Z58" s="855">
        <v>0.443304901164365</v>
      </c>
      <c r="AA58" s="855">
        <v>0.44231472341047862</v>
      </c>
      <c r="AB58" s="855">
        <v>0.34701156104109482</v>
      </c>
      <c r="AC58" s="855">
        <v>0.40232203102323916</v>
      </c>
      <c r="AD58" s="855">
        <v>0.30649104577959785</v>
      </c>
      <c r="AE58" s="855">
        <v>0.33745654034977374</v>
      </c>
      <c r="AF58" s="855">
        <v>0.26490566037735847</v>
      </c>
      <c r="AG58" s="855">
        <v>0.2617621614427364</v>
      </c>
      <c r="AH58" s="855">
        <v>0.36951224383813364</v>
      </c>
      <c r="AI58" s="855">
        <v>-0.70875860431996207</v>
      </c>
      <c r="AJ58" s="855">
        <v>0.12028472784621286</v>
      </c>
      <c r="AK58" s="855">
        <v>0.19739753143921751</v>
      </c>
      <c r="AL58" s="855">
        <v>0.24408339594290007</v>
      </c>
      <c r="AM58" s="988">
        <v>0.21203106321235959</v>
      </c>
      <c r="AN58" s="988">
        <v>0.18063118186615174</v>
      </c>
      <c r="AO58" s="988">
        <v>0.31399999999999995</v>
      </c>
      <c r="AP58" s="988">
        <v>0.22500000000000001</v>
      </c>
      <c r="AQ58" s="988">
        <v>0.25700000000000001</v>
      </c>
      <c r="AR58" s="988">
        <v>0.24</v>
      </c>
      <c r="AS58" s="988">
        <v>0.26800000000000002</v>
      </c>
      <c r="AT58" s="844"/>
      <c r="AU58" s="855">
        <v>0.17006978744130472</v>
      </c>
      <c r="AV58" s="855">
        <v>0.26575262115990911</v>
      </c>
      <c r="AW58" s="840">
        <v>-9.5682833718604385</v>
      </c>
      <c r="AX58" s="1024"/>
      <c r="AY58" s="844"/>
      <c r="AZ58" s="802">
        <v>0.17006978744130472</v>
      </c>
      <c r="BA58" s="855">
        <v>0.26575262115990911</v>
      </c>
      <c r="BB58" s="855">
        <v>0.20340169950307715</v>
      </c>
      <c r="BC58" s="855">
        <v>0.25070838859335315</v>
      </c>
      <c r="BD58" s="855">
        <v>0.28761202896180038</v>
      </c>
      <c r="BE58" s="855">
        <v>0.40538816022686991</v>
      </c>
      <c r="BF58" s="855">
        <f>BF53/BF51</f>
        <v>0.42402621902117904</v>
      </c>
      <c r="BG58" s="988">
        <v>0.16484330484330484</v>
      </c>
      <c r="BH58" s="988">
        <f>BH53/BH51</f>
        <v>0.31992867453511081</v>
      </c>
      <c r="BI58" s="988">
        <f>BI53/BI51</f>
        <v>0.33264200637655816</v>
      </c>
      <c r="BJ58" s="841">
        <f>BJ53/BJ51</f>
        <v>0.29896324848807071</v>
      </c>
      <c r="BK58" s="841">
        <f>BK53/BK51</f>
        <v>0.29431032137213659</v>
      </c>
      <c r="BL58" s="841">
        <v>0.27</v>
      </c>
    </row>
    <row r="59" spans="1:70" ht="12.75" customHeight="1" x14ac:dyDescent="0.2">
      <c r="A59" s="846"/>
      <c r="B59" s="841"/>
      <c r="C59" s="856"/>
      <c r="D59" s="855"/>
      <c r="E59" s="802"/>
      <c r="F59" s="802"/>
      <c r="G59" s="855"/>
      <c r="H59" s="855"/>
      <c r="I59" s="855"/>
      <c r="J59" s="855"/>
      <c r="K59" s="855"/>
      <c r="L59" s="855"/>
      <c r="M59" s="855"/>
      <c r="N59" s="855"/>
      <c r="O59" s="855"/>
      <c r="P59" s="855"/>
      <c r="Q59" s="855"/>
      <c r="R59" s="855"/>
      <c r="S59" s="855"/>
      <c r="T59" s="855"/>
      <c r="U59" s="855"/>
      <c r="V59" s="855"/>
      <c r="W59" s="855"/>
      <c r="X59" s="855"/>
      <c r="Y59" s="855"/>
      <c r="Z59" s="855"/>
      <c r="AA59" s="855"/>
      <c r="AB59" s="855"/>
      <c r="AC59" s="855"/>
      <c r="AD59" s="855"/>
      <c r="AE59" s="855"/>
      <c r="AF59" s="855"/>
      <c r="AG59" s="855"/>
      <c r="AH59" s="855"/>
      <c r="AI59" s="855"/>
      <c r="AJ59" s="855"/>
      <c r="AK59" s="855"/>
      <c r="AL59" s="855"/>
      <c r="AM59" s="988"/>
      <c r="AN59" s="988"/>
      <c r="AO59" s="988"/>
      <c r="AP59" s="988"/>
      <c r="AQ59" s="988"/>
      <c r="AR59" s="988"/>
      <c r="AS59" s="988"/>
      <c r="AT59" s="844"/>
      <c r="AU59" s="855"/>
      <c r="AV59" s="855"/>
      <c r="AW59" s="840"/>
      <c r="AX59" s="1024"/>
      <c r="AY59" s="844"/>
      <c r="AZ59" s="988"/>
      <c r="BA59" s="988"/>
      <c r="BB59" s="988"/>
      <c r="BC59" s="988"/>
      <c r="BD59" s="988"/>
      <c r="BE59" s="988"/>
      <c r="BF59" s="988"/>
      <c r="BG59" s="988"/>
      <c r="BH59" s="988"/>
      <c r="BI59" s="988"/>
      <c r="BJ59" s="841"/>
      <c r="BK59" s="841"/>
      <c r="BL59" s="841"/>
    </row>
    <row r="60" spans="1:70" ht="12.75" customHeight="1" x14ac:dyDescent="0.2">
      <c r="A60" s="857" t="s">
        <v>135</v>
      </c>
      <c r="B60" s="841"/>
      <c r="C60" s="844"/>
      <c r="D60" s="844"/>
      <c r="E60" s="782"/>
      <c r="F60" s="782"/>
      <c r="G60" s="844"/>
      <c r="H60" s="844"/>
      <c r="I60" s="844"/>
      <c r="J60" s="844"/>
      <c r="K60" s="844"/>
      <c r="L60" s="844"/>
      <c r="M60" s="844"/>
      <c r="N60" s="844"/>
      <c r="O60" s="844"/>
      <c r="P60" s="844"/>
      <c r="Q60" s="844"/>
      <c r="R60" s="844"/>
      <c r="S60" s="844"/>
      <c r="T60" s="844"/>
      <c r="U60" s="844"/>
      <c r="V60" s="844"/>
      <c r="W60" s="844"/>
      <c r="X60" s="844"/>
      <c r="Y60" s="844"/>
      <c r="Z60" s="844"/>
      <c r="AA60" s="844"/>
      <c r="AB60" s="844"/>
      <c r="AC60" s="844"/>
      <c r="AD60" s="844"/>
      <c r="AE60" s="844"/>
      <c r="AF60" s="844"/>
      <c r="AG60" s="844"/>
      <c r="AH60" s="844"/>
      <c r="AI60" s="844"/>
      <c r="AJ60" s="844"/>
      <c r="AK60" s="844"/>
      <c r="AL60" s="844"/>
      <c r="AM60" s="844"/>
      <c r="AN60" s="844"/>
      <c r="AO60" s="819"/>
      <c r="AP60" s="844"/>
      <c r="AQ60" s="819"/>
      <c r="AR60" s="819"/>
      <c r="AS60" s="844"/>
      <c r="AT60" s="844"/>
      <c r="AU60" s="844"/>
      <c r="AV60" s="844"/>
      <c r="AW60" s="899"/>
      <c r="AX60" s="899"/>
      <c r="AY60" s="844"/>
      <c r="AZ60" s="844"/>
      <c r="BA60" s="844"/>
      <c r="BB60" s="844"/>
      <c r="BC60" s="844"/>
      <c r="BD60" s="844"/>
      <c r="BE60" s="844"/>
      <c r="BF60" s="844"/>
      <c r="BG60" s="844"/>
      <c r="BH60" s="844"/>
      <c r="BI60" s="844"/>
      <c r="BJ60" s="838"/>
      <c r="BK60" s="841"/>
      <c r="BL60" s="841"/>
    </row>
    <row r="61" spans="1:70" ht="12.75" customHeight="1" x14ac:dyDescent="0.2">
      <c r="C61" s="1532" t="s">
        <v>337</v>
      </c>
      <c r="D61" s="1533"/>
      <c r="E61" s="774"/>
      <c r="F61" s="776"/>
      <c r="G61" s="870"/>
      <c r="H61" s="870"/>
      <c r="I61" s="869"/>
      <c r="J61" s="871"/>
      <c r="K61" s="870"/>
      <c r="L61" s="870"/>
      <c r="M61" s="869"/>
      <c r="N61" s="871"/>
      <c r="O61" s="870"/>
      <c r="P61" s="870"/>
      <c r="Q61" s="869"/>
      <c r="R61" s="871"/>
      <c r="S61" s="870"/>
      <c r="T61" s="870"/>
      <c r="U61" s="869"/>
      <c r="V61" s="870"/>
      <c r="W61" s="870"/>
      <c r="X61" s="870"/>
      <c r="Y61" s="869"/>
      <c r="Z61" s="870"/>
      <c r="AA61" s="869"/>
      <c r="AC61" s="869"/>
      <c r="AD61" s="870"/>
      <c r="AE61" s="870"/>
      <c r="AG61" s="869"/>
      <c r="AI61" s="870"/>
      <c r="AJ61" s="870"/>
      <c r="AK61" s="869"/>
      <c r="AL61" s="870"/>
      <c r="AM61" s="870"/>
      <c r="AN61" s="870"/>
      <c r="AO61" s="870"/>
      <c r="AP61" s="871"/>
      <c r="AQ61" s="869"/>
      <c r="AR61" s="869"/>
      <c r="AS61" s="870"/>
      <c r="AT61" s="898"/>
      <c r="AU61" s="1532" t="s">
        <v>338</v>
      </c>
      <c r="AV61" s="1533"/>
      <c r="AW61" s="206" t="s">
        <v>327</v>
      </c>
      <c r="AX61" s="207"/>
      <c r="AY61" s="844"/>
      <c r="AZ61" s="874"/>
      <c r="BA61" s="874"/>
      <c r="BB61" s="874"/>
      <c r="BC61" s="874"/>
      <c r="BD61" s="874"/>
      <c r="BE61" s="874"/>
      <c r="BF61" s="874"/>
      <c r="BG61" s="874"/>
      <c r="BH61" s="997"/>
      <c r="BI61" s="998"/>
      <c r="BJ61" s="874"/>
      <c r="BK61" s="841"/>
      <c r="BL61" s="841"/>
      <c r="BM61" s="877"/>
    </row>
    <row r="62" spans="1:70" ht="12.75" customHeight="1" x14ac:dyDescent="0.2">
      <c r="C62" s="1530" t="s">
        <v>38</v>
      </c>
      <c r="D62" s="1531"/>
      <c r="E62" s="777"/>
      <c r="F62" s="118" t="s">
        <v>282</v>
      </c>
      <c r="G62" s="210" t="s">
        <v>281</v>
      </c>
      <c r="H62" s="210" t="s">
        <v>280</v>
      </c>
      <c r="I62" s="211" t="s">
        <v>278</v>
      </c>
      <c r="J62" s="210" t="s">
        <v>258</v>
      </c>
      <c r="K62" s="210" t="s">
        <v>259</v>
      </c>
      <c r="L62" s="210" t="s">
        <v>260</v>
      </c>
      <c r="M62" s="211" t="s">
        <v>261</v>
      </c>
      <c r="N62" s="880" t="s">
        <v>232</v>
      </c>
      <c r="O62" s="878" t="s">
        <v>231</v>
      </c>
      <c r="P62" s="878" t="s">
        <v>230</v>
      </c>
      <c r="Q62" s="879" t="s">
        <v>229</v>
      </c>
      <c r="R62" s="880" t="s">
        <v>206</v>
      </c>
      <c r="S62" s="878" t="s">
        <v>207</v>
      </c>
      <c r="T62" s="878" t="s">
        <v>208</v>
      </c>
      <c r="U62" s="879" t="s">
        <v>209</v>
      </c>
      <c r="V62" s="878" t="s">
        <v>154</v>
      </c>
      <c r="W62" s="878" t="s">
        <v>155</v>
      </c>
      <c r="X62" s="878" t="s">
        <v>156</v>
      </c>
      <c r="Y62" s="879" t="s">
        <v>153</v>
      </c>
      <c r="Z62" s="878" t="s">
        <v>130</v>
      </c>
      <c r="AA62" s="879" t="s">
        <v>131</v>
      </c>
      <c r="AB62" s="878" t="s">
        <v>132</v>
      </c>
      <c r="AC62" s="879" t="s">
        <v>133</v>
      </c>
      <c r="AD62" s="878" t="s">
        <v>112</v>
      </c>
      <c r="AE62" s="878" t="s">
        <v>111</v>
      </c>
      <c r="AF62" s="878" t="s">
        <v>110</v>
      </c>
      <c r="AG62" s="879" t="s">
        <v>109</v>
      </c>
      <c r="AH62" s="878" t="s">
        <v>80</v>
      </c>
      <c r="AI62" s="878" t="s">
        <v>81</v>
      </c>
      <c r="AJ62" s="878" t="s">
        <v>82</v>
      </c>
      <c r="AK62" s="879" t="s">
        <v>29</v>
      </c>
      <c r="AL62" s="878" t="s">
        <v>30</v>
      </c>
      <c r="AM62" s="878" t="s">
        <v>31</v>
      </c>
      <c r="AN62" s="878" t="s">
        <v>32</v>
      </c>
      <c r="AO62" s="878" t="s">
        <v>33</v>
      </c>
      <c r="AP62" s="880" t="s">
        <v>34</v>
      </c>
      <c r="AQ62" s="879" t="s">
        <v>35</v>
      </c>
      <c r="AR62" s="879" t="s">
        <v>36</v>
      </c>
      <c r="AS62" s="878" t="s">
        <v>37</v>
      </c>
      <c r="AT62" s="898"/>
      <c r="AU62" s="210" t="s">
        <v>282</v>
      </c>
      <c r="AV62" s="210" t="s">
        <v>258</v>
      </c>
      <c r="AW62" s="1520" t="s">
        <v>38</v>
      </c>
      <c r="AX62" s="1521"/>
      <c r="AY62" s="844"/>
      <c r="AZ62" s="212" t="s">
        <v>321</v>
      </c>
      <c r="BA62" s="212" t="s">
        <v>269</v>
      </c>
      <c r="BB62" s="212" t="s">
        <v>233</v>
      </c>
      <c r="BC62" s="880" t="s">
        <v>210</v>
      </c>
      <c r="BD62" s="880" t="s">
        <v>157</v>
      </c>
      <c r="BE62" s="880" t="s">
        <v>114</v>
      </c>
      <c r="BF62" s="880" t="s">
        <v>113</v>
      </c>
      <c r="BG62" s="880" t="s">
        <v>42</v>
      </c>
      <c r="BH62" s="880" t="s">
        <v>39</v>
      </c>
      <c r="BI62" s="883" t="s">
        <v>40</v>
      </c>
      <c r="BJ62" s="883" t="s">
        <v>116</v>
      </c>
      <c r="BK62" s="841"/>
      <c r="BL62" s="841"/>
      <c r="BM62" s="877"/>
    </row>
    <row r="63" spans="1:70" ht="12.75" customHeight="1" x14ac:dyDescent="0.2">
      <c r="A63" s="846"/>
      <c r="B63" s="161" t="s">
        <v>220</v>
      </c>
      <c r="C63" s="849">
        <v>-229</v>
      </c>
      <c r="D63" s="850">
        <v>-1.8590680305244359E-2</v>
      </c>
      <c r="E63" s="781"/>
      <c r="F63" s="803">
        <v>12089</v>
      </c>
      <c r="G63" s="1000">
        <v>10763</v>
      </c>
      <c r="H63" s="1000">
        <v>6588</v>
      </c>
      <c r="I63" s="1025">
        <v>11648</v>
      </c>
      <c r="J63" s="1000">
        <v>12318</v>
      </c>
      <c r="K63" s="1000">
        <v>10622</v>
      </c>
      <c r="L63" s="1000">
        <v>10865</v>
      </c>
      <c r="M63" s="1025">
        <v>13609</v>
      </c>
      <c r="N63" s="1000">
        <v>13111</v>
      </c>
      <c r="O63" s="1000">
        <v>11821</v>
      </c>
      <c r="P63" s="1000">
        <v>11011</v>
      </c>
      <c r="Q63" s="1025">
        <v>14900</v>
      </c>
      <c r="R63" s="1000">
        <v>11823</v>
      </c>
      <c r="S63" s="1000">
        <v>14531</v>
      </c>
      <c r="T63" s="1000">
        <v>14052</v>
      </c>
      <c r="U63" s="1025">
        <v>13723</v>
      </c>
      <c r="V63" s="1000">
        <v>19975</v>
      </c>
      <c r="W63" s="1000">
        <v>11861</v>
      </c>
      <c r="X63" s="1000">
        <v>11610</v>
      </c>
      <c r="Y63" s="1000">
        <v>7890</v>
      </c>
      <c r="Z63" s="1026">
        <v>9533</v>
      </c>
      <c r="AA63" s="1000">
        <v>17508</v>
      </c>
      <c r="AB63" s="1000">
        <v>8721</v>
      </c>
      <c r="AC63" s="1000">
        <v>6975</v>
      </c>
      <c r="AD63" s="1026">
        <v>8215</v>
      </c>
      <c r="AE63" s="1000">
        <v>9418</v>
      </c>
      <c r="AF63" s="1000">
        <v>9547</v>
      </c>
      <c r="AG63" s="1000">
        <v>8802</v>
      </c>
      <c r="AH63" s="1027">
        <v>7648</v>
      </c>
      <c r="AI63" s="1002">
        <v>7035</v>
      </c>
      <c r="AJ63" s="1028">
        <v>8214</v>
      </c>
      <c r="AK63" s="1025">
        <v>8390</v>
      </c>
      <c r="AL63" s="1001">
        <v>29584</v>
      </c>
      <c r="AM63" s="844"/>
      <c r="AN63" s="844"/>
      <c r="AO63" s="819"/>
      <c r="AP63" s="844"/>
      <c r="AQ63" s="819"/>
      <c r="AR63" s="819"/>
      <c r="AS63" s="844"/>
      <c r="AT63" s="898"/>
      <c r="AU63" s="1011">
        <v>41088</v>
      </c>
      <c r="AV63" s="920">
        <v>47414</v>
      </c>
      <c r="AW63" s="1029">
        <v>-6326</v>
      </c>
      <c r="AX63" s="834">
        <v>-0.13342050871050745</v>
      </c>
      <c r="AY63" s="844"/>
      <c r="AZ63" s="913">
        <v>41088</v>
      </c>
      <c r="BA63" s="1008">
        <v>47414</v>
      </c>
      <c r="BB63" s="1008">
        <v>50843</v>
      </c>
      <c r="BC63" s="1008">
        <v>54129</v>
      </c>
      <c r="BD63" s="1008">
        <v>51336</v>
      </c>
      <c r="BE63" s="1030">
        <v>62551</v>
      </c>
      <c r="BF63" s="1030">
        <v>51815</v>
      </c>
      <c r="BG63" s="1030">
        <v>48193</v>
      </c>
      <c r="BH63" s="1004">
        <v>44852</v>
      </c>
      <c r="BI63" s="1009">
        <v>45773</v>
      </c>
      <c r="BJ63" s="965">
        <v>41570</v>
      </c>
      <c r="BK63" s="841"/>
      <c r="BL63" s="841"/>
      <c r="BM63" s="877"/>
    </row>
    <row r="64" spans="1:70" ht="12.75" customHeight="1" x14ac:dyDescent="0.2">
      <c r="A64" s="846"/>
      <c r="B64" s="161" t="s">
        <v>60</v>
      </c>
      <c r="C64" s="849">
        <v>-16455</v>
      </c>
      <c r="D64" s="851">
        <v>-0.86084227046821871</v>
      </c>
      <c r="E64" s="781"/>
      <c r="F64" s="803">
        <v>2660</v>
      </c>
      <c r="G64" s="1000">
        <v>4961</v>
      </c>
      <c r="H64" s="1000">
        <v>3980</v>
      </c>
      <c r="I64" s="1025">
        <v>16461</v>
      </c>
      <c r="J64" s="1000">
        <v>19115</v>
      </c>
      <c r="K64" s="1000">
        <v>7508</v>
      </c>
      <c r="L64" s="1000">
        <v>34988</v>
      </c>
      <c r="M64" s="1025">
        <v>23830</v>
      </c>
      <c r="N64" s="1000">
        <v>22757</v>
      </c>
      <c r="O64" s="1000">
        <v>20635</v>
      </c>
      <c r="P64" s="1000">
        <v>7268</v>
      </c>
      <c r="Q64" s="1025">
        <v>9096</v>
      </c>
      <c r="R64" s="1000">
        <v>12782</v>
      </c>
      <c r="S64" s="1000">
        <v>14028</v>
      </c>
      <c r="T64" s="1000">
        <v>10698</v>
      </c>
      <c r="U64" s="1025">
        <v>13191</v>
      </c>
      <c r="V64" s="1000">
        <v>30213</v>
      </c>
      <c r="W64" s="1000">
        <v>14404</v>
      </c>
      <c r="X64" s="1000">
        <v>15551</v>
      </c>
      <c r="Y64" s="1000">
        <v>34712</v>
      </c>
      <c r="Z64" s="1026">
        <v>56010</v>
      </c>
      <c r="AA64" s="1000">
        <v>72232</v>
      </c>
      <c r="AB64" s="1000">
        <v>33469</v>
      </c>
      <c r="AC64" s="1000">
        <v>31749</v>
      </c>
      <c r="AD64" s="1026">
        <v>23306</v>
      </c>
      <c r="AE64" s="1000">
        <v>46294</v>
      </c>
      <c r="AF64" s="1000">
        <v>16811</v>
      </c>
      <c r="AG64" s="1000">
        <v>19402</v>
      </c>
      <c r="AH64" s="1027">
        <v>15250</v>
      </c>
      <c r="AI64" s="1000">
        <v>4569</v>
      </c>
      <c r="AJ64" s="1025">
        <v>12638</v>
      </c>
      <c r="AK64" s="1025">
        <v>17564</v>
      </c>
      <c r="AL64" s="1001">
        <v>0</v>
      </c>
      <c r="AM64" s="844">
        <v>0</v>
      </c>
      <c r="AN64" s="844">
        <v>0</v>
      </c>
      <c r="AO64" s="819">
        <v>0</v>
      </c>
      <c r="AP64" s="844">
        <v>0</v>
      </c>
      <c r="AQ64" s="819">
        <v>0</v>
      </c>
      <c r="AR64" s="819">
        <v>0</v>
      </c>
      <c r="AS64" s="844">
        <v>0</v>
      </c>
      <c r="AT64" s="898"/>
      <c r="AU64" s="1011">
        <v>28062</v>
      </c>
      <c r="AV64" s="920">
        <v>85441</v>
      </c>
      <c r="AW64" s="1031">
        <v>-57379</v>
      </c>
      <c r="AX64" s="829">
        <v>-0.67156283283201268</v>
      </c>
      <c r="AY64" s="844"/>
      <c r="AZ64" s="913">
        <v>28062</v>
      </c>
      <c r="BA64" s="1008">
        <v>85441</v>
      </c>
      <c r="BB64" s="1008">
        <v>59756</v>
      </c>
      <c r="BC64" s="1008">
        <v>50699</v>
      </c>
      <c r="BD64" s="1008">
        <v>94880</v>
      </c>
      <c r="BE64" s="1032">
        <v>194568</v>
      </c>
      <c r="BF64" s="1032">
        <v>104241</v>
      </c>
      <c r="BG64" s="1032">
        <v>50046</v>
      </c>
      <c r="BH64" s="1010">
        <v>121044</v>
      </c>
      <c r="BI64" s="1014">
        <f>143025-1549-12713</f>
        <v>128763</v>
      </c>
      <c r="BJ64" s="926">
        <f>109202-5303-4636</f>
        <v>99263</v>
      </c>
      <c r="BK64" s="841"/>
      <c r="BL64" s="841"/>
      <c r="BM64" s="877"/>
    </row>
    <row r="65" spans="1:65" ht="12.75" customHeight="1" x14ac:dyDescent="0.2">
      <c r="A65" s="846"/>
      <c r="B65" s="161" t="s">
        <v>141</v>
      </c>
      <c r="C65" s="849">
        <v>8510</v>
      </c>
      <c r="D65" s="850">
        <v>0.53881220716727873</v>
      </c>
      <c r="E65" s="781"/>
      <c r="F65" s="803">
        <v>24304</v>
      </c>
      <c r="G65" s="1000">
        <v>16489</v>
      </c>
      <c r="H65" s="1000">
        <v>13610</v>
      </c>
      <c r="I65" s="1025">
        <v>5013</v>
      </c>
      <c r="J65" s="1000">
        <v>15794</v>
      </c>
      <c r="K65" s="1000">
        <v>7872</v>
      </c>
      <c r="L65" s="1000">
        <v>21570</v>
      </c>
      <c r="M65" s="1025">
        <v>18624</v>
      </c>
      <c r="N65" s="1000">
        <v>5421</v>
      </c>
      <c r="O65" s="1000">
        <v>6438</v>
      </c>
      <c r="P65" s="1000">
        <v>10680</v>
      </c>
      <c r="Q65" s="1025">
        <v>7011</v>
      </c>
      <c r="R65" s="1000">
        <v>29695</v>
      </c>
      <c r="S65" s="1000">
        <v>45225</v>
      </c>
      <c r="T65" s="1000">
        <v>8678</v>
      </c>
      <c r="U65" s="1025">
        <v>5921</v>
      </c>
      <c r="V65" s="1000">
        <v>16725</v>
      </c>
      <c r="W65" s="1000">
        <v>27820</v>
      </c>
      <c r="X65" s="1000">
        <v>16442</v>
      </c>
      <c r="Y65" s="1000">
        <v>17764</v>
      </c>
      <c r="Z65" s="1026">
        <v>19979</v>
      </c>
      <c r="AA65" s="1000">
        <v>19864</v>
      </c>
      <c r="AB65" s="1000">
        <v>8169</v>
      </c>
      <c r="AC65" s="1000">
        <v>14504</v>
      </c>
      <c r="AD65" s="1026">
        <v>1297</v>
      </c>
      <c r="AE65" s="1000">
        <v>1601</v>
      </c>
      <c r="AF65" s="1000">
        <v>1211</v>
      </c>
      <c r="AG65" s="1000">
        <v>1444</v>
      </c>
      <c r="AH65" s="1027">
        <v>2473</v>
      </c>
      <c r="AI65" s="1000">
        <v>1215</v>
      </c>
      <c r="AJ65" s="1025">
        <v>2659</v>
      </c>
      <c r="AK65" s="1025">
        <v>8562</v>
      </c>
      <c r="AL65" s="1001"/>
      <c r="AM65" s="844"/>
      <c r="AN65" s="844"/>
      <c r="AO65" s="819"/>
      <c r="AP65" s="844"/>
      <c r="AQ65" s="819"/>
      <c r="AR65" s="819"/>
      <c r="AS65" s="844"/>
      <c r="AT65" s="898"/>
      <c r="AU65" s="1011">
        <v>59416</v>
      </c>
      <c r="AV65" s="920">
        <v>63860</v>
      </c>
      <c r="AW65" s="1033">
        <v>-4444</v>
      </c>
      <c r="AX65" s="829">
        <v>-6.9589727528969622E-2</v>
      </c>
      <c r="AY65" s="844"/>
      <c r="AZ65" s="913">
        <v>59416</v>
      </c>
      <c r="BA65" s="1008">
        <v>63860</v>
      </c>
      <c r="BB65" s="1008">
        <v>29550</v>
      </c>
      <c r="BC65" s="1008">
        <v>89519</v>
      </c>
      <c r="BD65" s="1008">
        <v>78751</v>
      </c>
      <c r="BE65" s="1032">
        <v>62517</v>
      </c>
      <c r="BF65" s="1032">
        <v>6277</v>
      </c>
      <c r="BG65" s="1032">
        <v>14909</v>
      </c>
      <c r="BH65" s="1010">
        <v>17584</v>
      </c>
      <c r="BI65" s="1034">
        <f>7195+5518</f>
        <v>12713</v>
      </c>
      <c r="BJ65" s="926">
        <v>4636</v>
      </c>
      <c r="BK65" s="841"/>
      <c r="BL65" s="841"/>
      <c r="BM65" s="877"/>
    </row>
    <row r="66" spans="1:65" ht="12.75" customHeight="1" x14ac:dyDescent="0.2">
      <c r="A66" s="846"/>
      <c r="B66" s="161" t="s">
        <v>61</v>
      </c>
      <c r="C66" s="849">
        <v>-160</v>
      </c>
      <c r="D66" s="851">
        <v>-0.86486486486486491</v>
      </c>
      <c r="E66" s="781"/>
      <c r="F66" s="411">
        <v>-345</v>
      </c>
      <c r="G66" s="1000">
        <v>389</v>
      </c>
      <c r="H66" s="1000">
        <v>54</v>
      </c>
      <c r="I66" s="1025">
        <v>90</v>
      </c>
      <c r="J66" s="526">
        <v>-185</v>
      </c>
      <c r="K66" s="1000">
        <v>1548</v>
      </c>
      <c r="L66" s="1000">
        <v>349</v>
      </c>
      <c r="M66" s="1025">
        <v>761</v>
      </c>
      <c r="N66" s="1000">
        <v>357</v>
      </c>
      <c r="O66" s="1000">
        <v>820</v>
      </c>
      <c r="P66" s="1000">
        <v>459</v>
      </c>
      <c r="Q66" s="1025">
        <v>48</v>
      </c>
      <c r="R66" s="1000">
        <v>543</v>
      </c>
      <c r="S66" s="1000">
        <v>493</v>
      </c>
      <c r="T66" s="1000">
        <v>699</v>
      </c>
      <c r="U66" s="1025">
        <v>397</v>
      </c>
      <c r="V66" s="1000">
        <v>1761</v>
      </c>
      <c r="W66" s="1000">
        <v>807</v>
      </c>
      <c r="X66" s="526">
        <v>-2981</v>
      </c>
      <c r="Y66" s="1000">
        <v>-405</v>
      </c>
      <c r="Z66" s="1026">
        <v>2915</v>
      </c>
      <c r="AA66" s="1000">
        <v>-373</v>
      </c>
      <c r="AB66" s="1000">
        <v>-659</v>
      </c>
      <c r="AC66" s="1000">
        <v>-262</v>
      </c>
      <c r="AD66" s="1026">
        <v>-115</v>
      </c>
      <c r="AE66" s="1000">
        <v>-132</v>
      </c>
      <c r="AF66" s="1000">
        <v>-255</v>
      </c>
      <c r="AG66" s="1000">
        <v>-45</v>
      </c>
      <c r="AH66" s="1027">
        <v>-388</v>
      </c>
      <c r="AI66" s="1000">
        <v>-274</v>
      </c>
      <c r="AJ66" s="1025">
        <v>-218</v>
      </c>
      <c r="AK66" s="1025">
        <v>-343</v>
      </c>
      <c r="AL66" s="1001">
        <v>5363</v>
      </c>
      <c r="AM66" s="844"/>
      <c r="AN66" s="844"/>
      <c r="AO66" s="819"/>
      <c r="AP66" s="844"/>
      <c r="AQ66" s="819"/>
      <c r="AR66" s="819"/>
      <c r="AS66" s="844"/>
      <c r="AT66" s="898"/>
      <c r="AU66" s="1011">
        <v>188</v>
      </c>
      <c r="AV66" s="920">
        <v>2473</v>
      </c>
      <c r="AW66" s="1033">
        <v>-2285</v>
      </c>
      <c r="AX66" s="829">
        <v>-0.92397897290739994</v>
      </c>
      <c r="AY66" s="844"/>
      <c r="AZ66" s="913">
        <v>188</v>
      </c>
      <c r="BA66" s="1008">
        <v>2473</v>
      </c>
      <c r="BB66" s="1008">
        <v>1684</v>
      </c>
      <c r="BC66" s="501">
        <v>2132</v>
      </c>
      <c r="BD66" s="501">
        <v>-818</v>
      </c>
      <c r="BE66" s="1032">
        <v>12833</v>
      </c>
      <c r="BF66" s="1032">
        <v>12778</v>
      </c>
      <c r="BG66" s="1032">
        <v>8388</v>
      </c>
      <c r="BH66" s="1010">
        <v>-8100</v>
      </c>
      <c r="BI66" s="1014">
        <v>-524</v>
      </c>
      <c r="BJ66" s="926">
        <v>4647</v>
      </c>
      <c r="BK66" s="841"/>
      <c r="BL66" s="841"/>
      <c r="BM66" s="877"/>
    </row>
    <row r="67" spans="1:65" ht="12.75" customHeight="1" x14ac:dyDescent="0.2">
      <c r="A67" s="846"/>
      <c r="B67" s="161" t="s">
        <v>62</v>
      </c>
      <c r="C67" s="849">
        <v>-789</v>
      </c>
      <c r="D67" s="851">
        <v>-0.66470092670598147</v>
      </c>
      <c r="E67" s="781"/>
      <c r="F67" s="803">
        <v>398</v>
      </c>
      <c r="G67" s="1035">
        <v>605</v>
      </c>
      <c r="H67" s="1003">
        <v>518</v>
      </c>
      <c r="I67" s="1025">
        <v>1073</v>
      </c>
      <c r="J67" s="1000">
        <v>1187</v>
      </c>
      <c r="K67" s="1035">
        <v>1606</v>
      </c>
      <c r="L67" s="1003">
        <v>1106</v>
      </c>
      <c r="M67" s="1025">
        <v>1329</v>
      </c>
      <c r="N67" s="1000">
        <v>1377</v>
      </c>
      <c r="O67" s="1035">
        <v>1543</v>
      </c>
      <c r="P67" s="1003">
        <v>1807</v>
      </c>
      <c r="Q67" s="1025">
        <v>1836</v>
      </c>
      <c r="R67" s="1000">
        <v>1527</v>
      </c>
      <c r="S67" s="1000">
        <v>2091</v>
      </c>
      <c r="T67" s="1000">
        <v>1284</v>
      </c>
      <c r="U67" s="1025">
        <v>2356</v>
      </c>
      <c r="V67" s="1000">
        <v>2272</v>
      </c>
      <c r="W67" s="1000">
        <v>2019</v>
      </c>
      <c r="X67" s="1000">
        <v>1807</v>
      </c>
      <c r="Y67" s="1000">
        <v>1740</v>
      </c>
      <c r="Z67" s="1026">
        <v>143</v>
      </c>
      <c r="AA67" s="1035">
        <v>99</v>
      </c>
      <c r="AB67" s="1035">
        <v>137</v>
      </c>
      <c r="AC67" s="1000">
        <v>46</v>
      </c>
      <c r="AD67" s="1026">
        <v>102</v>
      </c>
      <c r="AE67" s="1036">
        <v>0</v>
      </c>
      <c r="AF67" s="1036">
        <v>0</v>
      </c>
      <c r="AG67" s="1000">
        <v>37</v>
      </c>
      <c r="AH67" s="1027">
        <v>50</v>
      </c>
      <c r="AI67" s="1000">
        <v>93</v>
      </c>
      <c r="AJ67" s="1025">
        <v>168</v>
      </c>
      <c r="AK67" s="1025">
        <v>178</v>
      </c>
      <c r="AL67" s="1001">
        <v>-3063</v>
      </c>
      <c r="AM67" s="844">
        <v>42952</v>
      </c>
      <c r="AN67" s="844">
        <v>39210</v>
      </c>
      <c r="AO67" s="819">
        <v>62549</v>
      </c>
      <c r="AP67" s="844">
        <v>57382</v>
      </c>
      <c r="AQ67" s="819">
        <v>48897</v>
      </c>
      <c r="AR67" s="819">
        <v>38533</v>
      </c>
      <c r="AS67" s="844">
        <v>42750</v>
      </c>
      <c r="AT67" s="898"/>
      <c r="AU67" s="1011">
        <v>2594</v>
      </c>
      <c r="AV67" s="920">
        <v>5228</v>
      </c>
      <c r="AW67" s="1037">
        <v>-2634</v>
      </c>
      <c r="AX67" s="829">
        <v>-0.50382555470543233</v>
      </c>
      <c r="AY67" s="844"/>
      <c r="AZ67" s="913">
        <v>2594</v>
      </c>
      <c r="BA67" s="1008">
        <v>5228</v>
      </c>
      <c r="BB67" s="1008">
        <v>6563</v>
      </c>
      <c r="BC67" s="1008">
        <v>7258</v>
      </c>
      <c r="BD67" s="1008">
        <v>7838</v>
      </c>
      <c r="BE67" s="1032">
        <v>5809</v>
      </c>
      <c r="BF67" s="1032">
        <v>2053</v>
      </c>
      <c r="BG67" s="1032">
        <v>1310</v>
      </c>
      <c r="BH67" s="1010">
        <v>942</v>
      </c>
      <c r="BI67" s="1014">
        <v>543</v>
      </c>
      <c r="BJ67" s="926">
        <v>236</v>
      </c>
      <c r="BK67" s="841"/>
      <c r="BL67" s="841"/>
      <c r="BM67" s="877"/>
    </row>
    <row r="68" spans="1:65" ht="12.75" customHeight="1" x14ac:dyDescent="0.2">
      <c r="A68" s="847"/>
      <c r="B68" s="161" t="s">
        <v>63</v>
      </c>
      <c r="C68" s="849">
        <v>-63</v>
      </c>
      <c r="D68" s="850">
        <v>-1</v>
      </c>
      <c r="E68" s="806"/>
      <c r="F68" s="1462">
        <v>0</v>
      </c>
      <c r="G68" s="1035">
        <v>-8</v>
      </c>
      <c r="H68" s="905">
        <v>8</v>
      </c>
      <c r="I68" s="1025">
        <v>51</v>
      </c>
      <c r="J68" s="1000">
        <v>63</v>
      </c>
      <c r="K68" s="1035">
        <v>36</v>
      </c>
      <c r="L68" s="905">
        <v>35</v>
      </c>
      <c r="M68" s="1025">
        <v>35</v>
      </c>
      <c r="N68" s="1000">
        <v>34</v>
      </c>
      <c r="O68" s="1035">
        <v>26</v>
      </c>
      <c r="P68" s="905">
        <v>39</v>
      </c>
      <c r="Q68" s="1025">
        <v>19</v>
      </c>
      <c r="R68" s="1000">
        <v>444</v>
      </c>
      <c r="S68" s="1000">
        <v>86</v>
      </c>
      <c r="T68" s="1000">
        <v>34</v>
      </c>
      <c r="U68" s="1025">
        <v>36</v>
      </c>
      <c r="V68" s="1000">
        <v>60</v>
      </c>
      <c r="W68" s="1000">
        <v>31</v>
      </c>
      <c r="X68" s="1000">
        <v>62</v>
      </c>
      <c r="Y68" s="1000">
        <v>166</v>
      </c>
      <c r="Z68" s="1026">
        <v>52</v>
      </c>
      <c r="AA68" s="1035">
        <v>74</v>
      </c>
      <c r="AB68" s="1038">
        <v>72</v>
      </c>
      <c r="AC68" s="1018">
        <v>45</v>
      </c>
      <c r="AD68" s="1026">
        <v>1</v>
      </c>
      <c r="AE68" s="1036">
        <v>0</v>
      </c>
      <c r="AF68" s="1039">
        <v>0</v>
      </c>
      <c r="AG68" s="1018">
        <v>414</v>
      </c>
      <c r="AH68" s="1040">
        <v>0</v>
      </c>
      <c r="AI68" s="1018">
        <v>1</v>
      </c>
      <c r="AJ68" s="1041">
        <v>0</v>
      </c>
      <c r="AK68" s="1042">
        <v>1</v>
      </c>
      <c r="AL68" s="1019">
        <v>60</v>
      </c>
      <c r="AM68" s="873"/>
      <c r="AN68" s="873"/>
      <c r="AO68" s="873"/>
      <c r="AP68" s="873"/>
      <c r="AQ68" s="873"/>
      <c r="AR68" s="873"/>
      <c r="AS68" s="873"/>
      <c r="AT68" s="898"/>
      <c r="AU68" s="1011">
        <v>51</v>
      </c>
      <c r="AV68" s="920">
        <v>169</v>
      </c>
      <c r="AW68" s="1037">
        <v>-118</v>
      </c>
      <c r="AX68" s="1013">
        <v>-0.69822485207100593</v>
      </c>
      <c r="AY68" s="846"/>
      <c r="AZ68" s="913">
        <v>51</v>
      </c>
      <c r="BA68" s="1008">
        <v>169</v>
      </c>
      <c r="BB68" s="1008">
        <v>118</v>
      </c>
      <c r="BC68" s="1008">
        <v>600</v>
      </c>
      <c r="BD68" s="1008">
        <v>319</v>
      </c>
      <c r="BE68" s="1043">
        <v>242</v>
      </c>
      <c r="BF68" s="1043">
        <v>417</v>
      </c>
      <c r="BG68" s="1043">
        <v>4</v>
      </c>
      <c r="BH68" s="1015">
        <v>333</v>
      </c>
      <c r="BI68" s="1016">
        <v>294</v>
      </c>
      <c r="BJ68" s="1017">
        <v>118</v>
      </c>
      <c r="BK68" s="841"/>
      <c r="BL68" s="841"/>
      <c r="BM68" s="877"/>
    </row>
    <row r="69" spans="1:65" ht="12.75" customHeight="1" x14ac:dyDescent="0.2">
      <c r="A69" s="847"/>
      <c r="B69" s="161"/>
      <c r="C69" s="858">
        <v>-9186</v>
      </c>
      <c r="D69" s="859">
        <v>-0.19021784146442475</v>
      </c>
      <c r="E69" s="807"/>
      <c r="F69" s="808">
        <v>39106</v>
      </c>
      <c r="G69" s="1044">
        <v>33199</v>
      </c>
      <c r="H69" s="1044">
        <v>24758</v>
      </c>
      <c r="I69" s="1045">
        <v>34336</v>
      </c>
      <c r="J69" s="1044">
        <v>48292</v>
      </c>
      <c r="K69" s="1044">
        <v>29192</v>
      </c>
      <c r="L69" s="1044">
        <v>68913</v>
      </c>
      <c r="M69" s="1045">
        <v>58188</v>
      </c>
      <c r="N69" s="1044">
        <v>43057</v>
      </c>
      <c r="O69" s="1044">
        <v>41283</v>
      </c>
      <c r="P69" s="1044">
        <v>31264</v>
      </c>
      <c r="Q69" s="1045">
        <v>32910</v>
      </c>
      <c r="R69" s="1044">
        <v>56814</v>
      </c>
      <c r="S69" s="1044">
        <v>76454</v>
      </c>
      <c r="T69" s="1044">
        <v>35445</v>
      </c>
      <c r="U69" s="1045">
        <v>35624</v>
      </c>
      <c r="V69" s="1044">
        <v>71006</v>
      </c>
      <c r="W69" s="1044">
        <v>56942</v>
      </c>
      <c r="X69" s="1044">
        <v>42491</v>
      </c>
      <c r="Y69" s="1044">
        <v>61867</v>
      </c>
      <c r="Z69" s="1046">
        <v>88632</v>
      </c>
      <c r="AA69" s="1044">
        <v>109404</v>
      </c>
      <c r="AB69" s="1044">
        <v>49909</v>
      </c>
      <c r="AC69" s="1044">
        <v>53057</v>
      </c>
      <c r="AD69" s="1046">
        <v>32806</v>
      </c>
      <c r="AE69" s="1044">
        <v>57181</v>
      </c>
      <c r="AF69" s="1044">
        <v>27314</v>
      </c>
      <c r="AG69" s="1044">
        <v>30054</v>
      </c>
      <c r="AH69" s="1046">
        <v>25033</v>
      </c>
      <c r="AI69" s="1044">
        <v>12639</v>
      </c>
      <c r="AJ69" s="1045">
        <v>23461</v>
      </c>
      <c r="AK69" s="1045">
        <v>34352</v>
      </c>
      <c r="AL69" s="1045">
        <v>31944</v>
      </c>
      <c r="AM69" s="817"/>
      <c r="AN69" s="817"/>
      <c r="AO69" s="817"/>
      <c r="AP69" s="817"/>
      <c r="AQ69" s="817"/>
      <c r="AR69" s="817"/>
      <c r="AS69" s="817"/>
      <c r="AT69" s="1047"/>
      <c r="AU69" s="1044">
        <v>131399</v>
      </c>
      <c r="AV69" s="1044">
        <v>204585</v>
      </c>
      <c r="AW69" s="1048">
        <v>-73186</v>
      </c>
      <c r="AX69" s="1049">
        <v>-0.35772906127037662</v>
      </c>
      <c r="AZ69" s="1244">
        <v>131399</v>
      </c>
      <c r="BA69" s="1050">
        <v>204585</v>
      </c>
      <c r="BB69" s="1050">
        <v>148514</v>
      </c>
      <c r="BC69" s="1050">
        <v>204337</v>
      </c>
      <c r="BD69" s="1050">
        <v>232306</v>
      </c>
      <c r="BE69" s="1050">
        <v>338520</v>
      </c>
      <c r="BF69" s="1050">
        <v>177581</v>
      </c>
      <c r="BG69" s="1051">
        <v>122850</v>
      </c>
      <c r="BH69" s="1051">
        <f>SUM(BH63:BH68)</f>
        <v>176655</v>
      </c>
      <c r="BI69" s="1051">
        <f>SUM(BI63:BI68)</f>
        <v>187562</v>
      </c>
      <c r="BJ69" s="1051">
        <f>SUM(BJ63:BJ68)</f>
        <v>150470</v>
      </c>
      <c r="BK69" s="841"/>
      <c r="BL69" s="841"/>
    </row>
    <row r="70" spans="1:65" ht="12.75" customHeight="1" x14ac:dyDescent="0.2">
      <c r="A70" s="847"/>
      <c r="B70" s="161"/>
      <c r="C70" s="852"/>
      <c r="D70" s="860"/>
      <c r="E70" s="807"/>
      <c r="F70" s="809"/>
      <c r="G70" s="1052"/>
      <c r="H70" s="1052"/>
      <c r="I70" s="1019"/>
      <c r="J70" s="1053"/>
      <c r="K70" s="1052"/>
      <c r="L70" s="1052"/>
      <c r="M70" s="1019"/>
      <c r="N70" s="1053"/>
      <c r="O70" s="1052"/>
      <c r="P70" s="1052"/>
      <c r="Q70" s="1019"/>
      <c r="R70" s="1053"/>
      <c r="S70" s="1052"/>
      <c r="T70" s="1052"/>
      <c r="U70" s="1019"/>
      <c r="V70" s="1053"/>
      <c r="W70" s="1044"/>
      <c r="X70" s="1052"/>
      <c r="Y70" s="1052"/>
      <c r="Z70" s="1054"/>
      <c r="AA70" s="1052"/>
      <c r="AB70" s="1052"/>
      <c r="AC70" s="1052"/>
      <c r="AD70" s="1054"/>
      <c r="AE70" s="1052"/>
      <c r="AF70" s="1052"/>
      <c r="AG70" s="1052"/>
      <c r="AH70" s="1053"/>
      <c r="AI70" s="1053"/>
      <c r="AJ70" s="1053"/>
      <c r="AK70" s="1053"/>
      <c r="AL70" s="1053"/>
      <c r="AM70" s="817"/>
      <c r="AN70" s="817"/>
      <c r="AO70" s="817"/>
      <c r="AP70" s="817"/>
      <c r="AQ70" s="817"/>
      <c r="AR70" s="817"/>
      <c r="AS70" s="817"/>
      <c r="AT70" s="1047"/>
      <c r="AU70" s="1052"/>
      <c r="AV70" s="1052"/>
      <c r="AW70" s="1055"/>
      <c r="AX70" s="1056"/>
      <c r="AZ70" s="1057"/>
      <c r="BA70" s="1057"/>
      <c r="BB70" s="1057"/>
      <c r="BC70" s="1057"/>
      <c r="BD70" s="1057"/>
      <c r="BE70" s="1057"/>
      <c r="BF70" s="1057"/>
      <c r="BG70" s="1058"/>
      <c r="BH70" s="1058"/>
      <c r="BI70" s="1058"/>
      <c r="BJ70" s="1059"/>
      <c r="BK70" s="841"/>
      <c r="BL70" s="841"/>
    </row>
    <row r="71" spans="1:65" ht="12.75" customHeight="1" x14ac:dyDescent="0.2">
      <c r="A71" s="819"/>
      <c r="B71" s="161" t="s">
        <v>295</v>
      </c>
      <c r="C71" s="861">
        <v>-263</v>
      </c>
      <c r="D71" s="862">
        <v>-0.22478632478632479</v>
      </c>
      <c r="E71" s="810"/>
      <c r="F71" s="811">
        <v>-1433</v>
      </c>
      <c r="G71" s="1452">
        <v>-1260</v>
      </c>
      <c r="H71" s="1060">
        <v>-5130</v>
      </c>
      <c r="I71" s="547">
        <v>-900</v>
      </c>
      <c r="J71" s="1060">
        <v>-1170</v>
      </c>
      <c r="K71" s="1060">
        <v>-2682</v>
      </c>
      <c r="L71" s="1060">
        <v>-2420</v>
      </c>
      <c r="M71" s="547">
        <v>-1205</v>
      </c>
      <c r="N71" s="1060">
        <v>-2787</v>
      </c>
      <c r="O71" s="1060">
        <v>-1885</v>
      </c>
      <c r="P71" s="1060">
        <v>-3642</v>
      </c>
      <c r="Q71" s="547">
        <v>-1755</v>
      </c>
      <c r="R71" s="1060">
        <v>-4119</v>
      </c>
      <c r="S71" s="1060">
        <v>-2879</v>
      </c>
      <c r="T71" s="1060">
        <v>-1301</v>
      </c>
      <c r="U71" s="1061">
        <v>-3367</v>
      </c>
      <c r="V71" s="1060">
        <v>-218</v>
      </c>
      <c r="W71" s="1060">
        <v>-4844</v>
      </c>
      <c r="X71" s="1060">
        <v>-6322</v>
      </c>
      <c r="Y71" s="1061">
        <v>-10795</v>
      </c>
      <c r="Z71" s="1062">
        <v>-9261</v>
      </c>
      <c r="AA71" s="1063">
        <v>-1134</v>
      </c>
      <c r="AB71" s="1063">
        <v>-5070</v>
      </c>
      <c r="AC71" s="1064">
        <v>-6918</v>
      </c>
      <c r="AD71" s="1065" t="s">
        <v>122</v>
      </c>
      <c r="AE71" s="1066" t="s">
        <v>122</v>
      </c>
      <c r="AF71" s="1067" t="s">
        <v>122</v>
      </c>
      <c r="AG71" s="1067" t="s">
        <v>122</v>
      </c>
      <c r="AH71" s="1068"/>
      <c r="AI71" s="1068"/>
      <c r="AJ71" s="1068"/>
      <c r="AK71" s="1068"/>
      <c r="AL71" s="1068"/>
      <c r="AM71" s="1069"/>
      <c r="AN71" s="1069"/>
      <c r="AO71" s="1069"/>
      <c r="AP71" s="1069"/>
      <c r="AQ71" s="1069"/>
      <c r="AR71" s="1069"/>
      <c r="AS71" s="1069"/>
      <c r="AT71" s="1070"/>
      <c r="AU71" s="506">
        <v>-8723</v>
      </c>
      <c r="AV71" s="506">
        <v>-7477</v>
      </c>
      <c r="AW71" s="506">
        <v>-1246</v>
      </c>
      <c r="AX71" s="1071">
        <v>-0.16664437608666577</v>
      </c>
      <c r="AY71" s="1072"/>
      <c r="AZ71" s="759">
        <v>-8723</v>
      </c>
      <c r="BA71" s="1073">
        <v>-7477</v>
      </c>
      <c r="BB71" s="1073">
        <v>-10069</v>
      </c>
      <c r="BC71" s="1073">
        <v>-11666</v>
      </c>
      <c r="BD71" s="1073">
        <v>-22179</v>
      </c>
      <c r="BE71" s="1073">
        <v>-22383</v>
      </c>
      <c r="BF71" s="1073" t="s">
        <v>122</v>
      </c>
      <c r="BG71" s="1074" t="s">
        <v>122</v>
      </c>
      <c r="BH71" s="1073" t="s">
        <v>122</v>
      </c>
      <c r="BI71" s="1073" t="s">
        <v>122</v>
      </c>
      <c r="BJ71" s="1075"/>
      <c r="BK71" s="1076"/>
      <c r="BL71" s="1076"/>
      <c r="BM71" s="1077"/>
    </row>
    <row r="72" spans="1:65" x14ac:dyDescent="0.2">
      <c r="G72" s="1078"/>
      <c r="H72" s="1078"/>
      <c r="I72" s="838"/>
      <c r="K72" s="1078"/>
      <c r="L72" s="1078"/>
      <c r="M72" s="838"/>
      <c r="O72" s="1078"/>
      <c r="P72" s="1078"/>
      <c r="Q72" s="838"/>
      <c r="S72" s="1078"/>
      <c r="T72" s="1078"/>
      <c r="U72" s="838"/>
      <c r="X72" s="1078"/>
      <c r="Y72" s="838"/>
      <c r="AC72" s="838"/>
      <c r="AG72" s="838"/>
      <c r="AK72" s="838"/>
      <c r="AS72" s="838"/>
      <c r="AU72" s="814"/>
      <c r="AV72" s="814"/>
      <c r="BH72" s="838"/>
      <c r="BI72" s="838"/>
    </row>
    <row r="73" spans="1:65" x14ac:dyDescent="0.2">
      <c r="A73" s="161" t="s">
        <v>265</v>
      </c>
      <c r="F73" s="791"/>
      <c r="G73" s="838"/>
      <c r="H73" s="838"/>
      <c r="I73" s="838"/>
      <c r="J73" s="838"/>
      <c r="K73" s="838"/>
      <c r="L73" s="838"/>
      <c r="M73" s="838"/>
      <c r="N73" s="838"/>
      <c r="O73" s="838"/>
      <c r="P73" s="838"/>
      <c r="Q73" s="838"/>
      <c r="R73" s="838"/>
      <c r="S73" s="838"/>
      <c r="T73" s="838"/>
      <c r="U73" s="838"/>
      <c r="V73" s="838"/>
      <c r="W73" s="838"/>
      <c r="X73" s="838"/>
      <c r="Y73" s="838"/>
      <c r="Z73" s="838"/>
      <c r="AA73" s="838"/>
      <c r="AB73" s="838"/>
      <c r="AC73" s="838"/>
      <c r="AD73" s="838"/>
      <c r="AE73" s="838"/>
      <c r="AF73" s="838"/>
      <c r="AG73" s="838"/>
      <c r="AH73" s="838"/>
      <c r="AI73" s="838"/>
      <c r="AJ73" s="838"/>
      <c r="AK73" s="838"/>
      <c r="AL73" s="838"/>
      <c r="AM73" s="838"/>
      <c r="AN73" s="838"/>
      <c r="AO73" s="838"/>
      <c r="AP73" s="838"/>
      <c r="AQ73" s="838"/>
      <c r="AR73" s="838"/>
      <c r="AS73" s="838"/>
      <c r="AT73" s="838"/>
      <c r="AU73" s="838"/>
      <c r="AV73" s="838"/>
      <c r="AW73" s="912"/>
      <c r="AX73" s="912"/>
      <c r="AY73" s="838"/>
      <c r="AZ73" s="838"/>
      <c r="BA73" s="838"/>
      <c r="BB73" s="838"/>
      <c r="BC73" s="838"/>
      <c r="BD73" s="838"/>
      <c r="BE73" s="838"/>
      <c r="BF73" s="838"/>
      <c r="BG73" s="838"/>
      <c r="BH73" s="838"/>
      <c r="BI73" s="838"/>
      <c r="BJ73" s="838"/>
    </row>
    <row r="74" spans="1:65" x14ac:dyDescent="0.2">
      <c r="A74" s="189" t="s">
        <v>28</v>
      </c>
      <c r="F74" s="769"/>
      <c r="G74" s="863"/>
      <c r="H74" s="863"/>
      <c r="I74" s="863"/>
      <c r="J74" s="863"/>
      <c r="K74" s="863"/>
      <c r="L74" s="863"/>
      <c r="M74" s="863"/>
      <c r="N74" s="863"/>
      <c r="O74" s="863"/>
      <c r="P74" s="863"/>
      <c r="Q74" s="863"/>
      <c r="R74" s="863"/>
      <c r="S74" s="863"/>
      <c r="T74" s="863"/>
      <c r="U74" s="863"/>
      <c r="V74" s="863"/>
      <c r="W74" s="863"/>
      <c r="X74" s="863"/>
      <c r="Y74" s="863"/>
      <c r="Z74" s="863"/>
      <c r="AA74" s="863"/>
      <c r="AB74" s="863"/>
      <c r="AC74" s="863"/>
      <c r="AD74" s="863"/>
      <c r="AE74" s="863"/>
      <c r="AF74" s="863"/>
      <c r="AG74" s="863"/>
      <c r="AH74" s="863"/>
      <c r="AI74" s="863"/>
      <c r="AJ74" s="863"/>
      <c r="AK74" s="863"/>
      <c r="AL74" s="863"/>
      <c r="AM74" s="863"/>
      <c r="AN74" s="863"/>
      <c r="AO74" s="863"/>
      <c r="AP74" s="863"/>
      <c r="AQ74" s="863"/>
      <c r="AR74" s="863"/>
      <c r="AS74" s="863"/>
      <c r="AT74" s="863"/>
      <c r="AU74" s="863"/>
      <c r="AV74" s="863"/>
      <c r="AW74" s="863"/>
      <c r="AX74" s="863"/>
      <c r="AY74" s="863"/>
      <c r="AZ74" s="863"/>
      <c r="BA74" s="863"/>
      <c r="BB74" s="863"/>
      <c r="BC74" s="863"/>
      <c r="BD74" s="863"/>
      <c r="BE74" s="863"/>
      <c r="BF74" s="863"/>
      <c r="BG74" s="863"/>
      <c r="BH74" s="863"/>
      <c r="BI74" s="863"/>
      <c r="BJ74" s="863"/>
      <c r="BK74" s="863"/>
      <c r="BL74" s="863"/>
      <c r="BM74" s="863">
        <f>BM73-BM69</f>
        <v>0</v>
      </c>
    </row>
    <row r="75" spans="1:65" x14ac:dyDescent="0.2">
      <c r="A75" s="156"/>
      <c r="G75" s="863"/>
      <c r="H75" s="863"/>
      <c r="I75" s="863"/>
      <c r="K75" s="863"/>
      <c r="L75" s="863"/>
      <c r="M75" s="863"/>
      <c r="O75" s="863"/>
      <c r="P75" s="863"/>
      <c r="Q75" s="863"/>
      <c r="S75" s="863"/>
      <c r="T75" s="863"/>
      <c r="U75" s="863"/>
      <c r="X75" s="863"/>
      <c r="Y75" s="863"/>
      <c r="AC75" s="863"/>
      <c r="AG75" s="863"/>
      <c r="AH75" s="863"/>
      <c r="AI75" s="863"/>
      <c r="AJ75" s="863"/>
      <c r="AK75" s="863"/>
      <c r="AL75" s="863"/>
      <c r="AM75" s="863"/>
      <c r="AN75" s="863"/>
      <c r="AO75" s="863"/>
      <c r="AP75" s="863"/>
      <c r="AQ75" s="863"/>
      <c r="AR75" s="863"/>
      <c r="AS75" s="863"/>
      <c r="AT75" s="863"/>
      <c r="AU75" s="863"/>
      <c r="AV75" s="863"/>
      <c r="AW75" s="1079"/>
      <c r="AX75" s="1079"/>
      <c r="AY75" s="863"/>
      <c r="AZ75" s="863"/>
      <c r="BA75" s="863"/>
      <c r="BB75" s="863"/>
      <c r="BC75" s="863"/>
      <c r="BD75" s="863"/>
      <c r="BE75" s="863"/>
      <c r="BF75" s="863"/>
      <c r="BG75" s="863"/>
      <c r="BH75" s="863"/>
      <c r="BI75" s="1080"/>
      <c r="BJ75" s="1080"/>
    </row>
    <row r="76" spans="1:65" x14ac:dyDescent="0.2">
      <c r="A76" s="161" t="s">
        <v>219</v>
      </c>
      <c r="F76" s="769"/>
      <c r="G76" s="863"/>
      <c r="H76" s="863"/>
      <c r="I76" s="863"/>
      <c r="J76" s="863"/>
      <c r="K76" s="863"/>
      <c r="L76" s="863"/>
      <c r="M76" s="863"/>
      <c r="N76" s="863"/>
      <c r="O76" s="863"/>
      <c r="P76" s="863"/>
      <c r="Q76" s="863"/>
      <c r="R76" s="863"/>
      <c r="S76" s="863"/>
      <c r="T76" s="863"/>
      <c r="U76" s="863"/>
      <c r="V76" s="863"/>
      <c r="W76" s="863"/>
      <c r="X76" s="863"/>
      <c r="Y76" s="863"/>
      <c r="Z76" s="863"/>
      <c r="AA76" s="863"/>
      <c r="AB76" s="863"/>
      <c r="AC76" s="863"/>
      <c r="AD76" s="863"/>
      <c r="AE76" s="863"/>
      <c r="AF76" s="863"/>
      <c r="AG76" s="863"/>
      <c r="AH76" s="863"/>
      <c r="AI76" s="863"/>
      <c r="AJ76" s="863"/>
      <c r="AK76" s="863"/>
      <c r="AL76" s="863"/>
      <c r="AM76" s="863"/>
      <c r="AN76" s="863"/>
      <c r="AO76" s="863"/>
      <c r="AP76" s="863"/>
      <c r="AQ76" s="863"/>
      <c r="AR76" s="863"/>
      <c r="AS76" s="863"/>
      <c r="AT76" s="863"/>
      <c r="AU76" s="863"/>
      <c r="AV76" s="863"/>
      <c r="AW76" s="1079"/>
      <c r="AX76" s="1079"/>
      <c r="AY76" s="863"/>
      <c r="AZ76" s="863"/>
      <c r="BA76" s="863"/>
      <c r="BB76" s="863"/>
      <c r="BC76" s="863"/>
      <c r="BD76" s="863"/>
      <c r="BE76" s="863"/>
      <c r="BF76" s="863"/>
      <c r="BG76" s="863"/>
      <c r="BH76" s="863"/>
      <c r="BI76" s="863"/>
      <c r="BJ76" s="863"/>
    </row>
    <row r="77" spans="1:65" x14ac:dyDescent="0.2">
      <c r="F77" s="769"/>
      <c r="G77" s="863"/>
      <c r="H77" s="863"/>
      <c r="I77" s="863"/>
      <c r="J77" s="863"/>
      <c r="K77" s="863"/>
      <c r="L77" s="863"/>
      <c r="M77" s="863"/>
      <c r="N77" s="863"/>
      <c r="O77" s="863"/>
      <c r="P77" s="863"/>
      <c r="Q77" s="863"/>
      <c r="R77" s="863"/>
      <c r="S77" s="863"/>
      <c r="T77" s="863"/>
      <c r="U77" s="863"/>
      <c r="V77" s="863"/>
      <c r="W77" s="863"/>
      <c r="X77" s="863"/>
      <c r="Y77" s="863"/>
      <c r="Z77" s="863"/>
      <c r="AA77" s="863"/>
      <c r="AB77" s="863"/>
      <c r="AC77" s="863"/>
      <c r="AD77" s="863"/>
      <c r="AE77" s="863"/>
      <c r="AF77" s="863"/>
      <c r="AG77" s="863"/>
      <c r="AH77" s="863"/>
      <c r="AI77" s="863"/>
      <c r="AJ77" s="863"/>
      <c r="AK77" s="863"/>
      <c r="AL77" s="863"/>
      <c r="AM77" s="863"/>
      <c r="AN77" s="863"/>
      <c r="AO77" s="863"/>
      <c r="AP77" s="863"/>
      <c r="AQ77" s="863"/>
      <c r="AR77" s="863"/>
      <c r="AS77" s="863"/>
      <c r="AT77" s="863"/>
      <c r="AU77" s="863"/>
      <c r="AV77" s="863"/>
      <c r="AW77" s="1079"/>
      <c r="AX77" s="1079"/>
      <c r="AY77" s="863"/>
      <c r="AZ77" s="863"/>
      <c r="BA77" s="863"/>
      <c r="BB77" s="863"/>
      <c r="BC77" s="863"/>
      <c r="BD77" s="863"/>
      <c r="BE77" s="863"/>
      <c r="BF77" s="863"/>
      <c r="BG77" s="863"/>
      <c r="BH77" s="863"/>
      <c r="BI77" s="863"/>
      <c r="BJ77" s="863"/>
    </row>
    <row r="78" spans="1:65" x14ac:dyDescent="0.2">
      <c r="A78" s="814"/>
      <c r="B78" s="814"/>
      <c r="C78" s="814"/>
      <c r="D78" s="814"/>
      <c r="F78" s="812"/>
      <c r="G78" s="1081"/>
      <c r="H78" s="1081"/>
      <c r="I78" s="1081"/>
      <c r="J78" s="1081"/>
      <c r="K78" s="1081"/>
      <c r="L78" s="1081"/>
      <c r="M78" s="1081"/>
      <c r="N78" s="1081"/>
      <c r="O78" s="1081"/>
      <c r="P78" s="1081"/>
      <c r="Q78" s="1081"/>
      <c r="R78" s="1081"/>
      <c r="S78" s="1081"/>
      <c r="T78" s="1081"/>
      <c r="U78" s="1081"/>
      <c r="V78" s="1081"/>
      <c r="W78" s="1081"/>
      <c r="X78" s="1081"/>
      <c r="Y78" s="1081"/>
      <c r="Z78" s="1081"/>
      <c r="AA78" s="1081"/>
      <c r="AB78" s="1081"/>
      <c r="AC78" s="1081"/>
      <c r="AD78" s="1081"/>
      <c r="AE78" s="1081"/>
      <c r="AF78" s="1081"/>
      <c r="AG78" s="1081"/>
      <c r="AH78" s="1081"/>
      <c r="AI78" s="1081"/>
      <c r="AJ78" s="1081"/>
      <c r="AK78" s="1081"/>
      <c r="AL78" s="1081"/>
      <c r="AM78" s="1081"/>
      <c r="AN78" s="1081"/>
      <c r="AO78" s="1081"/>
      <c r="AP78" s="1081"/>
      <c r="AQ78" s="1081"/>
      <c r="AR78" s="1081"/>
      <c r="AS78" s="1081"/>
      <c r="AT78" s="1081"/>
      <c r="AU78" s="1081"/>
      <c r="AV78" s="1081"/>
      <c r="AW78" s="1082"/>
      <c r="AX78" s="1082"/>
      <c r="AY78" s="1081"/>
      <c r="AZ78" s="1081"/>
      <c r="BA78" s="1081"/>
      <c r="BB78" s="1081"/>
      <c r="BC78" s="1081"/>
      <c r="BD78" s="1081"/>
      <c r="BE78" s="1081"/>
      <c r="BF78" s="1081"/>
      <c r="BG78" s="1081"/>
      <c r="BH78" s="1081"/>
      <c r="BI78" s="1081"/>
      <c r="BJ78" s="1081"/>
    </row>
    <row r="79" spans="1:65" x14ac:dyDescent="0.2">
      <c r="AK79" s="814"/>
      <c r="AL79" s="814"/>
      <c r="AM79" s="814"/>
      <c r="AN79" s="814"/>
      <c r="AO79" s="814"/>
      <c r="AP79" s="814"/>
      <c r="AQ79" s="814"/>
      <c r="AR79" s="814"/>
      <c r="AS79" s="814"/>
      <c r="AT79" s="814"/>
      <c r="AU79" s="814"/>
      <c r="AV79" s="814"/>
      <c r="AW79" s="868"/>
      <c r="AX79" s="868"/>
      <c r="AY79" s="814"/>
      <c r="AZ79" s="814"/>
      <c r="BA79" s="814"/>
      <c r="BB79" s="814"/>
      <c r="BC79" s="814"/>
      <c r="BD79" s="814"/>
      <c r="BE79" s="814"/>
      <c r="BF79" s="814"/>
      <c r="BG79" s="814"/>
      <c r="BH79" s="814"/>
      <c r="BI79" s="814"/>
      <c r="BJ79" s="814"/>
    </row>
    <row r="80" spans="1:65" x14ac:dyDescent="0.2">
      <c r="F80" s="769"/>
      <c r="G80" s="863"/>
      <c r="H80" s="863"/>
      <c r="I80" s="863"/>
      <c r="J80" s="863"/>
      <c r="K80" s="863"/>
      <c r="L80" s="863"/>
      <c r="M80" s="863"/>
      <c r="N80" s="863"/>
      <c r="O80" s="863"/>
      <c r="P80" s="863"/>
      <c r="Q80" s="863"/>
      <c r="R80" s="863"/>
      <c r="S80" s="863"/>
      <c r="T80" s="863"/>
      <c r="U80" s="863"/>
      <c r="V80" s="863"/>
      <c r="W80" s="863"/>
      <c r="X80" s="863"/>
      <c r="Y80" s="863"/>
      <c r="Z80" s="863"/>
      <c r="AA80" s="863"/>
      <c r="AB80" s="863"/>
      <c r="AC80" s="863"/>
      <c r="AD80" s="863"/>
      <c r="AE80" s="863"/>
      <c r="AF80" s="863"/>
      <c r="AG80" s="863"/>
      <c r="AH80" s="863"/>
      <c r="AI80" s="863"/>
      <c r="AJ80" s="863"/>
      <c r="AK80" s="863"/>
      <c r="AL80" s="863"/>
      <c r="AM80" s="863"/>
      <c r="AN80" s="863"/>
      <c r="AO80" s="863"/>
      <c r="AP80" s="863"/>
      <c r="AQ80" s="863"/>
      <c r="AR80" s="863"/>
      <c r="AS80" s="863"/>
      <c r="AT80" s="863"/>
      <c r="AU80" s="863"/>
      <c r="AV80" s="863"/>
      <c r="AW80" s="1079"/>
      <c r="AX80" s="1079"/>
      <c r="AY80" s="863"/>
      <c r="AZ80" s="863"/>
      <c r="BA80" s="863"/>
      <c r="BB80" s="863"/>
      <c r="BC80" s="863"/>
      <c r="BD80" s="863"/>
      <c r="BE80" s="863"/>
      <c r="BF80" s="863"/>
      <c r="BG80" s="863"/>
      <c r="BH80" s="863"/>
      <c r="BI80" s="863"/>
      <c r="BJ80" s="863"/>
    </row>
    <row r="81" spans="6:61" x14ac:dyDescent="0.2">
      <c r="AK81" s="1083"/>
      <c r="AS81" s="1083"/>
      <c r="AU81" s="814"/>
      <c r="AV81" s="814"/>
      <c r="BH81" s="817"/>
      <c r="BI81" s="817"/>
    </row>
    <row r="82" spans="6:61" x14ac:dyDescent="0.2">
      <c r="AK82" s="817"/>
      <c r="AS82" s="1084"/>
      <c r="AU82" s="814"/>
      <c r="AV82" s="814"/>
      <c r="BH82" s="817"/>
      <c r="BI82" s="817"/>
    </row>
    <row r="83" spans="6:61" x14ac:dyDescent="0.2">
      <c r="F83" s="769"/>
      <c r="G83" s="863"/>
      <c r="H83" s="863"/>
      <c r="I83" s="863"/>
      <c r="J83" s="863"/>
      <c r="K83" s="863"/>
      <c r="L83" s="863"/>
      <c r="M83" s="863"/>
      <c r="N83" s="863"/>
      <c r="O83" s="863"/>
      <c r="P83" s="863"/>
      <c r="Q83" s="863"/>
      <c r="S83" s="1085"/>
      <c r="AK83" s="817"/>
      <c r="AL83" s="817"/>
      <c r="AO83" s="817"/>
      <c r="AQ83" s="817"/>
      <c r="AR83" s="817"/>
      <c r="AS83" s="817"/>
      <c r="AU83" s="814"/>
      <c r="AV83" s="814"/>
      <c r="BA83" s="1086"/>
      <c r="BB83" s="1086"/>
      <c r="BH83" s="986"/>
      <c r="BI83" s="986"/>
    </row>
    <row r="84" spans="6:61" x14ac:dyDescent="0.2">
      <c r="G84" s="1085"/>
      <c r="K84" s="1085"/>
      <c r="O84" s="1085"/>
      <c r="S84" s="1085"/>
      <c r="AK84" s="986"/>
      <c r="AL84" s="1087"/>
      <c r="AM84" s="986"/>
      <c r="AN84" s="986"/>
      <c r="AO84" s="986"/>
      <c r="AP84" s="1088"/>
      <c r="AQ84" s="1088"/>
      <c r="AR84" s="1089"/>
      <c r="AS84" s="819"/>
      <c r="AU84" s="814"/>
      <c r="AV84" s="814"/>
      <c r="BH84" s="986"/>
      <c r="BI84" s="986"/>
    </row>
    <row r="85" spans="6:61" x14ac:dyDescent="0.2">
      <c r="AK85" s="986"/>
      <c r="AL85" s="986"/>
      <c r="AM85" s="986"/>
      <c r="AN85" s="986"/>
      <c r="AO85" s="986"/>
      <c r="AP85" s="1090"/>
      <c r="AQ85" s="986"/>
      <c r="AR85" s="986"/>
      <c r="AS85" s="986"/>
      <c r="AU85" s="814"/>
      <c r="AV85" s="814"/>
      <c r="BH85" s="855"/>
      <c r="BI85" s="855"/>
    </row>
    <row r="86" spans="6:61" x14ac:dyDescent="0.2">
      <c r="AK86" s="855"/>
      <c r="AL86" s="1091"/>
      <c r="AM86" s="988"/>
      <c r="AN86" s="988"/>
      <c r="AO86" s="988"/>
      <c r="AP86" s="1091"/>
      <c r="AQ86" s="988"/>
      <c r="AR86" s="988"/>
      <c r="AS86" s="839"/>
      <c r="AU86" s="814"/>
      <c r="AV86" s="814"/>
      <c r="BH86" s="988"/>
      <c r="BI86" s="988"/>
    </row>
    <row r="87" spans="6:61" x14ac:dyDescent="0.2">
      <c r="AK87" s="855"/>
      <c r="AL87" s="988"/>
      <c r="AM87" s="988"/>
      <c r="AN87" s="988"/>
      <c r="AO87" s="988"/>
      <c r="AP87" s="988"/>
      <c r="AQ87" s="988"/>
      <c r="AR87" s="988"/>
      <c r="AS87" s="839"/>
      <c r="AU87" s="814"/>
      <c r="AV87" s="814"/>
      <c r="BH87" s="988"/>
      <c r="BI87" s="988"/>
    </row>
    <row r="88" spans="6:61" x14ac:dyDescent="0.2">
      <c r="AK88" s="855"/>
      <c r="AL88" s="988"/>
      <c r="AM88" s="988"/>
      <c r="AN88" s="988"/>
      <c r="AO88" s="988"/>
      <c r="AP88" s="988"/>
      <c r="AQ88" s="988"/>
      <c r="AR88" s="988"/>
      <c r="AS88" s="839"/>
      <c r="AU88" s="814"/>
      <c r="AV88" s="814"/>
      <c r="BH88" s="988"/>
      <c r="BI88" s="988"/>
    </row>
    <row r="89" spans="6:61" x14ac:dyDescent="0.2">
      <c r="AK89" s="988"/>
      <c r="AL89" s="988"/>
      <c r="AM89" s="988"/>
      <c r="AN89" s="988"/>
      <c r="AO89" s="988"/>
      <c r="AP89" s="988"/>
      <c r="AQ89" s="988"/>
      <c r="AR89" s="988"/>
      <c r="AS89" s="988"/>
      <c r="AU89" s="814"/>
      <c r="AV89" s="814"/>
      <c r="BH89" s="1092"/>
      <c r="BI89" s="1092"/>
    </row>
    <row r="90" spans="6:61" x14ac:dyDescent="0.2">
      <c r="AK90" s="1092"/>
      <c r="AL90" s="1092"/>
      <c r="AM90" s="1092"/>
      <c r="AN90" s="1092"/>
      <c r="AO90" s="1092"/>
      <c r="AP90" s="1092"/>
      <c r="AQ90" s="1092"/>
      <c r="AR90" s="1092"/>
      <c r="AS90" s="1092"/>
      <c r="AU90" s="814"/>
      <c r="AV90" s="814"/>
      <c r="BH90" s="1092"/>
      <c r="BI90" s="1092"/>
    </row>
    <row r="91" spans="6:61" x14ac:dyDescent="0.2">
      <c r="AK91" s="1092"/>
      <c r="AL91" s="1092"/>
      <c r="AM91" s="1092"/>
      <c r="AN91" s="1092"/>
      <c r="AO91" s="1092"/>
      <c r="AP91" s="1092"/>
      <c r="AQ91" s="1092"/>
      <c r="AR91" s="1092"/>
      <c r="AS91" s="1092"/>
      <c r="AU91" s="814"/>
      <c r="AV91" s="814"/>
      <c r="BH91" s="814"/>
      <c r="BI91" s="814"/>
    </row>
    <row r="92" spans="6:61" x14ac:dyDescent="0.2">
      <c r="AK92" s="814"/>
      <c r="AL92" s="814"/>
      <c r="AM92" s="814"/>
      <c r="AN92" s="814"/>
      <c r="AO92" s="814"/>
      <c r="AP92" s="814"/>
      <c r="AQ92" s="814"/>
      <c r="AR92" s="814"/>
      <c r="AS92" s="814"/>
      <c r="AU92" s="814"/>
      <c r="AV92" s="814"/>
      <c r="BH92" s="814"/>
      <c r="BI92" s="814"/>
    </row>
    <row r="93" spans="6:61" x14ac:dyDescent="0.2">
      <c r="AK93" s="814"/>
      <c r="AL93" s="814"/>
      <c r="AM93" s="814"/>
      <c r="AN93" s="814"/>
      <c r="AO93" s="814"/>
      <c r="AP93" s="814"/>
      <c r="AQ93" s="814"/>
      <c r="AR93" s="814"/>
      <c r="AS93" s="814"/>
      <c r="AU93" s="814"/>
      <c r="AV93" s="814"/>
      <c r="BH93" s="814"/>
      <c r="BI93" s="814"/>
    </row>
    <row r="94" spans="6:61" x14ac:dyDescent="0.2">
      <c r="AK94" s="814"/>
      <c r="AL94" s="814"/>
      <c r="AM94" s="814"/>
      <c r="AN94" s="814"/>
      <c r="AO94" s="814"/>
      <c r="AP94" s="814"/>
      <c r="AQ94" s="814"/>
      <c r="AR94" s="814"/>
      <c r="AS94" s="814"/>
      <c r="AU94" s="814"/>
      <c r="AV94" s="814"/>
      <c r="BH94" s="814"/>
      <c r="BI94" s="814"/>
    </row>
    <row r="95" spans="6:61" x14ac:dyDescent="0.2">
      <c r="AK95" s="814"/>
      <c r="AL95" s="814"/>
      <c r="AM95" s="814"/>
      <c r="AN95" s="814"/>
      <c r="AO95" s="814"/>
      <c r="AP95" s="814"/>
      <c r="AQ95" s="814"/>
      <c r="AR95" s="814"/>
      <c r="AS95" s="814"/>
      <c r="AU95" s="814"/>
      <c r="AV95" s="814"/>
      <c r="BH95" s="814"/>
      <c r="BI95" s="814"/>
    </row>
    <row r="96" spans="6:61" x14ac:dyDescent="0.2">
      <c r="AK96" s="814"/>
      <c r="AL96" s="814"/>
      <c r="AM96" s="814"/>
      <c r="AN96" s="814"/>
      <c r="AO96" s="814"/>
      <c r="AP96" s="814"/>
      <c r="AQ96" s="814"/>
      <c r="AR96" s="814"/>
      <c r="AS96" s="814"/>
      <c r="AU96" s="814"/>
      <c r="AV96" s="814"/>
    </row>
  </sheetData>
  <mergeCells count="13">
    <mergeCell ref="C49:D49"/>
    <mergeCell ref="C10:D10"/>
    <mergeCell ref="C11:D11"/>
    <mergeCell ref="AW11:AX11"/>
    <mergeCell ref="A32:B32"/>
    <mergeCell ref="A34:B34"/>
    <mergeCell ref="AU49:AV49"/>
    <mergeCell ref="C50:D50"/>
    <mergeCell ref="AW50:AX50"/>
    <mergeCell ref="C61:D61"/>
    <mergeCell ref="C62:D62"/>
    <mergeCell ref="AW62:AX62"/>
    <mergeCell ref="AU61:AV61"/>
  </mergeCells>
  <conditionalFormatting sqref="A47:A48 AM56:AS59 A68:A70 A60 A35:B39 AO38:AS43 AM38:AN42 BG38:BI43 BE59:BI59 BG56:BI58">
    <cfRule type="cellIs" dxfId="40" priority="6" stopIfTrue="1" operator="equal">
      <formula>0</formula>
    </cfRule>
  </conditionalFormatting>
  <conditionalFormatting sqref="BC59:BD59">
    <cfRule type="cellIs" dxfId="39" priority="5" stopIfTrue="1" operator="equal">
      <formula>0</formula>
    </cfRule>
  </conditionalFormatting>
  <conditionalFormatting sqref="BC59">
    <cfRule type="cellIs" dxfId="38" priority="4" stopIfTrue="1" operator="equal">
      <formula>0</formula>
    </cfRule>
  </conditionalFormatting>
  <conditionalFormatting sqref="BB59">
    <cfRule type="cellIs" dxfId="37" priority="3" stopIfTrue="1" operator="equal">
      <formula>0</formula>
    </cfRule>
  </conditionalFormatting>
  <conditionalFormatting sqref="BA59">
    <cfRule type="cellIs" dxfId="36" priority="2" stopIfTrue="1" operator="equal">
      <formula>0</formula>
    </cfRule>
  </conditionalFormatting>
  <conditionalFormatting sqref="AZ59">
    <cfRule type="cellIs" dxfId="35" priority="1" stopIfTrue="1" operator="equal">
      <formula>0</formula>
    </cfRule>
  </conditionalFormatting>
  <printOptions horizontalCentered="1"/>
  <pageMargins left="0.3" right="0.3" top="0.4" bottom="0.6" header="0" footer="0.3"/>
  <pageSetup scale="54" orientation="landscape" r:id="rId1"/>
  <headerFooter alignWithMargins="0">
    <oddFooter>&amp;CPage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Q95"/>
  <sheetViews>
    <sheetView topLeftCell="A6" zoomScale="80" zoomScaleNormal="80" zoomScaleSheetLayoutView="80" zoomScalePageLayoutView="70" workbookViewId="0">
      <selection activeCell="D75" sqref="D75"/>
    </sheetView>
  </sheetViews>
  <sheetFormatPr defaultRowHeight="12.75" x14ac:dyDescent="0.2"/>
  <cols>
    <col min="1" max="1" width="2.7109375" style="813" customWidth="1"/>
    <col min="2" max="2" width="44.85546875" style="813" customWidth="1"/>
    <col min="3" max="3" width="10.140625" style="813" customWidth="1"/>
    <col min="4" max="4" width="9.7109375" style="813" customWidth="1"/>
    <col min="5" max="5" width="1.5703125" style="768" customWidth="1"/>
    <col min="6" max="6" width="9.7109375" style="768" customWidth="1"/>
    <col min="7" max="7" width="9.140625" style="814" customWidth="1"/>
    <col min="8" max="9" width="8.7109375" style="814" customWidth="1"/>
    <col min="10" max="10" width="9.7109375" style="814" customWidth="1"/>
    <col min="11" max="11" width="7.7109375" style="814" bestFit="1" customWidth="1"/>
    <col min="12" max="14" width="8.7109375" style="814" customWidth="1"/>
    <col min="15" max="29" width="8.7109375" style="814" hidden="1" customWidth="1"/>
    <col min="30" max="36" width="9.7109375" style="814" hidden="1" customWidth="1"/>
    <col min="37" max="45" width="9.7109375" style="813" hidden="1" customWidth="1"/>
    <col min="46" max="46" width="1.5703125" style="814" customWidth="1"/>
    <col min="47" max="47" width="9.42578125" style="813" hidden="1" customWidth="1"/>
    <col min="48" max="48" width="9" style="813" hidden="1" customWidth="1"/>
    <col min="49" max="49" width="9.7109375" style="864" customWidth="1"/>
    <col min="50" max="50" width="10" style="864" customWidth="1"/>
    <col min="51" max="51" width="1.5703125" style="813" customWidth="1"/>
    <col min="52" max="56" width="9.7109375" style="813" customWidth="1"/>
    <col min="57" max="64" width="9.7109375" style="813" hidden="1" customWidth="1"/>
    <col min="65" max="65" width="1.5703125" style="813" customWidth="1"/>
    <col min="66" max="16384" width="9.140625" style="767"/>
  </cols>
  <sheetData>
    <row r="2" spans="1:72" x14ac:dyDescent="0.2">
      <c r="H2" s="863"/>
      <c r="I2" s="863"/>
      <c r="L2" s="863"/>
      <c r="M2" s="863"/>
      <c r="P2" s="863"/>
      <c r="Q2" s="863"/>
      <c r="T2" s="863"/>
      <c r="U2" s="863"/>
      <c r="X2" s="863"/>
      <c r="Y2" s="863"/>
      <c r="AB2" s="863"/>
      <c r="AC2" s="863"/>
      <c r="AF2" s="863"/>
      <c r="AG2" s="863"/>
    </row>
    <row r="5" spans="1:72" x14ac:dyDescent="0.2">
      <c r="A5" s="814"/>
      <c r="B5" s="814"/>
      <c r="C5" s="814"/>
      <c r="D5" s="814"/>
      <c r="AK5" s="814"/>
      <c r="AL5" s="814"/>
      <c r="AM5" s="814"/>
    </row>
    <row r="6" spans="1:72" ht="18" customHeight="1" x14ac:dyDescent="0.2">
      <c r="A6" s="1100" t="s">
        <v>243</v>
      </c>
      <c r="B6" s="814"/>
      <c r="C6" s="814"/>
      <c r="D6" s="814"/>
      <c r="AK6" s="814"/>
      <c r="AL6" s="814"/>
      <c r="AM6" s="814"/>
    </row>
    <row r="7" spans="1:72" ht="18" customHeight="1" x14ac:dyDescent="0.2">
      <c r="A7" s="1100" t="s">
        <v>249</v>
      </c>
      <c r="B7" s="814"/>
      <c r="C7" s="814"/>
      <c r="D7" s="814"/>
      <c r="AK7" s="814"/>
      <c r="AL7" s="814"/>
      <c r="AM7" s="814"/>
      <c r="AV7" s="814"/>
    </row>
    <row r="8" spans="1:72" ht="18" customHeight="1" x14ac:dyDescent="0.2">
      <c r="A8" s="815" t="s">
        <v>248</v>
      </c>
      <c r="B8" s="816"/>
      <c r="C8" s="816"/>
      <c r="D8" s="816"/>
      <c r="E8" s="771"/>
      <c r="F8" s="771"/>
      <c r="G8" s="816"/>
      <c r="H8" s="816"/>
      <c r="I8" s="816"/>
      <c r="J8" s="816"/>
      <c r="K8" s="816"/>
      <c r="L8" s="816"/>
      <c r="M8" s="816"/>
      <c r="N8" s="816"/>
      <c r="O8" s="816"/>
      <c r="P8" s="816"/>
      <c r="Q8" s="816"/>
      <c r="R8" s="816"/>
      <c r="S8" s="816"/>
      <c r="T8" s="816"/>
      <c r="U8" s="816"/>
      <c r="V8" s="816"/>
      <c r="W8" s="816"/>
      <c r="X8" s="816"/>
      <c r="Y8" s="816"/>
      <c r="Z8" s="816"/>
      <c r="AA8" s="816"/>
      <c r="AB8" s="816"/>
      <c r="AC8" s="816"/>
      <c r="AD8" s="816"/>
      <c r="AE8" s="816"/>
      <c r="AF8" s="816"/>
      <c r="AG8" s="816"/>
      <c r="AH8" s="816"/>
      <c r="AI8" s="816"/>
      <c r="AJ8" s="816"/>
      <c r="AK8" s="814"/>
      <c r="AL8" s="814"/>
      <c r="AM8" s="814"/>
    </row>
    <row r="9" spans="1:72" ht="9.75" customHeight="1" x14ac:dyDescent="0.2">
      <c r="A9" s="817"/>
      <c r="B9" s="817"/>
      <c r="C9" s="817"/>
      <c r="D9" s="817"/>
      <c r="E9" s="772"/>
      <c r="F9" s="772"/>
      <c r="G9" s="817"/>
      <c r="H9" s="867"/>
      <c r="I9" s="817"/>
      <c r="J9" s="817"/>
      <c r="K9" s="817"/>
      <c r="L9" s="867"/>
      <c r="M9" s="817"/>
      <c r="N9" s="817"/>
      <c r="O9" s="817"/>
      <c r="P9" s="867"/>
      <c r="Q9" s="817"/>
      <c r="R9" s="817"/>
      <c r="S9" s="817"/>
      <c r="T9" s="867"/>
      <c r="U9" s="817"/>
      <c r="V9" s="817"/>
      <c r="W9" s="817"/>
      <c r="X9" s="867"/>
      <c r="Y9" s="817"/>
      <c r="Z9" s="867"/>
      <c r="AA9" s="817"/>
      <c r="AB9" s="867"/>
      <c r="AC9" s="817"/>
      <c r="AD9" s="867"/>
      <c r="AE9" s="817"/>
      <c r="AF9" s="867"/>
      <c r="AG9" s="817"/>
      <c r="AH9" s="867"/>
      <c r="AI9" s="817"/>
      <c r="AJ9" s="817"/>
      <c r="AK9" s="814"/>
      <c r="AL9" s="814"/>
      <c r="AM9" s="814"/>
      <c r="AW9" s="868"/>
      <c r="AX9" s="868"/>
    </row>
    <row r="10" spans="1:72" x14ac:dyDescent="0.2">
      <c r="A10" s="818" t="s">
        <v>1</v>
      </c>
      <c r="B10" s="819"/>
      <c r="C10" s="1538" t="s">
        <v>337</v>
      </c>
      <c r="D10" s="1539"/>
      <c r="E10" s="774"/>
      <c r="F10" s="775"/>
      <c r="G10" s="870"/>
      <c r="H10" s="1103"/>
      <c r="I10" s="1104"/>
      <c r="J10" s="870"/>
      <c r="K10" s="870"/>
      <c r="L10" s="1103"/>
      <c r="M10" s="1104"/>
      <c r="N10" s="870"/>
      <c r="O10" s="870"/>
      <c r="P10" s="1103"/>
      <c r="Q10" s="1104"/>
      <c r="R10" s="1103"/>
      <c r="S10" s="1103"/>
      <c r="T10" s="1103"/>
      <c r="U10" s="1104"/>
      <c r="V10" s="1103"/>
      <c r="W10" s="1103"/>
      <c r="X10" s="1103"/>
      <c r="Y10" s="1103"/>
      <c r="Z10" s="997"/>
      <c r="AA10" s="1103"/>
      <c r="AB10" s="1103"/>
      <c r="AC10" s="1103"/>
      <c r="AD10" s="997"/>
      <c r="AE10" s="1103"/>
      <c r="AF10" s="1103"/>
      <c r="AG10" s="1103"/>
      <c r="AH10" s="997"/>
      <c r="AI10" s="1103"/>
      <c r="AJ10" s="1104"/>
      <c r="AK10" s="1104"/>
      <c r="AL10" s="1104"/>
      <c r="AM10" s="844"/>
      <c r="AN10" s="844"/>
      <c r="AO10" s="819"/>
      <c r="AP10" s="844"/>
      <c r="AQ10" s="819"/>
      <c r="AR10" s="819"/>
      <c r="AS10" s="844"/>
      <c r="AT10" s="898"/>
      <c r="AU10" s="206" t="s">
        <v>338</v>
      </c>
      <c r="AV10" s="206"/>
      <c r="AW10" s="206" t="s">
        <v>327</v>
      </c>
      <c r="AX10" s="207"/>
      <c r="AY10" s="873"/>
      <c r="AZ10" s="874"/>
      <c r="BA10" s="874"/>
      <c r="BB10" s="874"/>
      <c r="BC10" s="874"/>
      <c r="BD10" s="874"/>
      <c r="BE10" s="874"/>
      <c r="BF10" s="874"/>
      <c r="BG10" s="874"/>
      <c r="BH10" s="875"/>
      <c r="BI10" s="875"/>
      <c r="BJ10" s="874"/>
      <c r="BK10" s="876"/>
      <c r="BL10" s="1105"/>
      <c r="BM10" s="877"/>
    </row>
    <row r="11" spans="1:72" ht="13.5" x14ac:dyDescent="0.2">
      <c r="A11" s="818" t="s">
        <v>2</v>
      </c>
      <c r="B11" s="819"/>
      <c r="C11" s="1530" t="s">
        <v>38</v>
      </c>
      <c r="D11" s="1531"/>
      <c r="E11" s="777"/>
      <c r="F11" s="118" t="s">
        <v>282</v>
      </c>
      <c r="G11" s="210" t="s">
        <v>281</v>
      </c>
      <c r="H11" s="210" t="s">
        <v>280</v>
      </c>
      <c r="I11" s="211" t="s">
        <v>278</v>
      </c>
      <c r="J11" s="210" t="s">
        <v>258</v>
      </c>
      <c r="K11" s="210" t="s">
        <v>259</v>
      </c>
      <c r="L11" s="210" t="s">
        <v>260</v>
      </c>
      <c r="M11" s="211" t="s">
        <v>261</v>
      </c>
      <c r="N11" s="878" t="s">
        <v>232</v>
      </c>
      <c r="O11" s="878" t="s">
        <v>231</v>
      </c>
      <c r="P11" s="878" t="s">
        <v>230</v>
      </c>
      <c r="Q11" s="879" t="s">
        <v>229</v>
      </c>
      <c r="R11" s="878" t="s">
        <v>206</v>
      </c>
      <c r="S11" s="878" t="s">
        <v>207</v>
      </c>
      <c r="T11" s="878" t="s">
        <v>208</v>
      </c>
      <c r="U11" s="879" t="s">
        <v>209</v>
      </c>
      <c r="V11" s="878" t="s">
        <v>154</v>
      </c>
      <c r="W11" s="878" t="s">
        <v>155</v>
      </c>
      <c r="X11" s="878" t="s">
        <v>156</v>
      </c>
      <c r="Y11" s="879" t="s">
        <v>153</v>
      </c>
      <c r="Z11" s="880" t="s">
        <v>130</v>
      </c>
      <c r="AA11" s="878" t="s">
        <v>131</v>
      </c>
      <c r="AB11" s="878" t="s">
        <v>132</v>
      </c>
      <c r="AC11" s="878" t="e">
        <v>#REF!</v>
      </c>
      <c r="AD11" s="880" t="s">
        <v>112</v>
      </c>
      <c r="AE11" s="878" t="s">
        <v>111</v>
      </c>
      <c r="AF11" s="878" t="s">
        <v>110</v>
      </c>
      <c r="AG11" s="878" t="s">
        <v>109</v>
      </c>
      <c r="AH11" s="880" t="s">
        <v>80</v>
      </c>
      <c r="AI11" s="878" t="s">
        <v>81</v>
      </c>
      <c r="AJ11" s="879" t="s">
        <v>82</v>
      </c>
      <c r="AK11" s="879" t="s">
        <v>29</v>
      </c>
      <c r="AL11" s="879" t="s">
        <v>29</v>
      </c>
      <c r="AM11" s="844"/>
      <c r="AN11" s="844"/>
      <c r="AO11" s="819"/>
      <c r="AP11" s="844"/>
      <c r="AQ11" s="819"/>
      <c r="AR11" s="819"/>
      <c r="AS11" s="844"/>
      <c r="AT11" s="898"/>
      <c r="AU11" s="210" t="s">
        <v>282</v>
      </c>
      <c r="AV11" s="210" t="s">
        <v>258</v>
      </c>
      <c r="AW11" s="1537" t="s">
        <v>38</v>
      </c>
      <c r="AX11" s="1525"/>
      <c r="AY11" s="882"/>
      <c r="AZ11" s="212" t="s">
        <v>321</v>
      </c>
      <c r="BA11" s="212" t="s">
        <v>269</v>
      </c>
      <c r="BB11" s="212" t="s">
        <v>233</v>
      </c>
      <c r="BC11" s="883" t="s">
        <v>210</v>
      </c>
      <c r="BD11" s="883" t="s">
        <v>157</v>
      </c>
      <c r="BE11" s="883" t="s">
        <v>114</v>
      </c>
      <c r="BF11" s="883" t="s">
        <v>113</v>
      </c>
      <c r="BG11" s="880" t="s">
        <v>42</v>
      </c>
      <c r="BH11" s="883" t="s">
        <v>39</v>
      </c>
      <c r="BI11" s="883" t="s">
        <v>40</v>
      </c>
      <c r="BJ11" s="883" t="s">
        <v>116</v>
      </c>
      <c r="BK11" s="883" t="s">
        <v>117</v>
      </c>
      <c r="BL11" s="880" t="s">
        <v>118</v>
      </c>
      <c r="BM11" s="877"/>
      <c r="BN11" s="768"/>
      <c r="BO11" s="768"/>
      <c r="BP11" s="768"/>
      <c r="BQ11" s="768"/>
      <c r="BR11" s="768"/>
      <c r="BS11" s="768"/>
      <c r="BT11" s="768"/>
    </row>
    <row r="12" spans="1:72" s="780" customFormat="1" x14ac:dyDescent="0.2">
      <c r="A12" s="818"/>
      <c r="B12" s="818"/>
      <c r="C12" s="820"/>
      <c r="D12" s="821"/>
      <c r="E12" s="778"/>
      <c r="F12" s="388"/>
      <c r="G12" s="472"/>
      <c r="H12" s="472"/>
      <c r="I12" s="473"/>
      <c r="J12" s="472"/>
      <c r="K12" s="472"/>
      <c r="L12" s="472"/>
      <c r="M12" s="473"/>
      <c r="N12" s="884"/>
      <c r="O12" s="884"/>
      <c r="P12" s="884"/>
      <c r="Q12" s="885"/>
      <c r="R12" s="884"/>
      <c r="S12" s="884"/>
      <c r="T12" s="884"/>
      <c r="U12" s="885"/>
      <c r="V12" s="884"/>
      <c r="W12" s="884"/>
      <c r="X12" s="884"/>
      <c r="Y12" s="885"/>
      <c r="Z12" s="884"/>
      <c r="AA12" s="884"/>
      <c r="AB12" s="884"/>
      <c r="AC12" s="885"/>
      <c r="AD12" s="884"/>
      <c r="AE12" s="884"/>
      <c r="AF12" s="884"/>
      <c r="AG12" s="885"/>
      <c r="AH12" s="886"/>
      <c r="AI12" s="886"/>
      <c r="AJ12" s="886"/>
      <c r="AK12" s="887"/>
      <c r="AL12" s="886"/>
      <c r="AM12" s="886"/>
      <c r="AN12" s="886"/>
      <c r="AO12" s="886"/>
      <c r="AP12" s="888"/>
      <c r="AQ12" s="887"/>
      <c r="AR12" s="887"/>
      <c r="AS12" s="887"/>
      <c r="AT12" s="896"/>
      <c r="AU12" s="890"/>
      <c r="AV12" s="890"/>
      <c r="AW12" s="891"/>
      <c r="AX12" s="891"/>
      <c r="AY12" s="889"/>
      <c r="AZ12" s="894"/>
      <c r="BA12" s="894"/>
      <c r="BB12" s="894"/>
      <c r="BC12" s="894"/>
      <c r="BD12" s="894"/>
      <c r="BE12" s="894"/>
      <c r="BF12" s="895" t="s">
        <v>168</v>
      </c>
      <c r="BG12" s="895" t="s">
        <v>168</v>
      </c>
      <c r="BH12" s="895" t="s">
        <v>168</v>
      </c>
      <c r="BI12" s="895" t="s">
        <v>168</v>
      </c>
      <c r="BJ12" s="895" t="s">
        <v>168</v>
      </c>
      <c r="BK12" s="896"/>
      <c r="BL12" s="888"/>
      <c r="BM12" s="897"/>
      <c r="BN12" s="779"/>
      <c r="BO12" s="779"/>
      <c r="BP12" s="779"/>
      <c r="BQ12" s="779"/>
      <c r="BR12" s="779"/>
      <c r="BS12" s="779"/>
      <c r="BT12" s="779"/>
    </row>
    <row r="13" spans="1:72" ht="12.75" customHeight="1" x14ac:dyDescent="0.2">
      <c r="A13" s="822" t="s">
        <v>59</v>
      </c>
      <c r="B13" s="823"/>
      <c r="C13" s="824"/>
      <c r="D13" s="825"/>
      <c r="E13" s="781"/>
      <c r="F13" s="782"/>
      <c r="G13" s="844"/>
      <c r="H13" s="844"/>
      <c r="I13" s="825"/>
      <c r="J13" s="844"/>
      <c r="K13" s="844"/>
      <c r="L13" s="844"/>
      <c r="M13" s="825"/>
      <c r="N13" s="844"/>
      <c r="O13" s="844"/>
      <c r="P13" s="844"/>
      <c r="Q13" s="825"/>
      <c r="R13" s="844"/>
      <c r="S13" s="844"/>
      <c r="T13" s="844"/>
      <c r="U13" s="825"/>
      <c r="V13" s="844"/>
      <c r="W13" s="844"/>
      <c r="X13" s="844"/>
      <c r="Y13" s="825"/>
      <c r="Z13" s="844"/>
      <c r="AA13" s="844"/>
      <c r="AB13" s="844"/>
      <c r="AC13" s="825"/>
      <c r="AD13" s="844"/>
      <c r="AE13" s="844"/>
      <c r="AF13" s="844"/>
      <c r="AG13" s="825"/>
      <c r="AH13" s="844"/>
      <c r="AI13" s="844"/>
      <c r="AJ13" s="844"/>
      <c r="AK13" s="825"/>
      <c r="AL13" s="844"/>
      <c r="AM13" s="844"/>
      <c r="AN13" s="844"/>
      <c r="AO13" s="825"/>
      <c r="AP13" s="824"/>
      <c r="AQ13" s="825"/>
      <c r="AR13" s="825"/>
      <c r="AS13" s="825"/>
      <c r="AT13" s="898"/>
      <c r="AU13" s="844"/>
      <c r="AV13" s="844"/>
      <c r="AW13" s="899"/>
      <c r="AX13" s="900"/>
      <c r="AY13" s="846"/>
      <c r="AZ13" s="898"/>
      <c r="BA13" s="898"/>
      <c r="BB13" s="898"/>
      <c r="BC13" s="898"/>
      <c r="BD13" s="898"/>
      <c r="BE13" s="898"/>
      <c r="BF13" s="898"/>
      <c r="BG13" s="898"/>
      <c r="BH13" s="898"/>
      <c r="BI13" s="898"/>
      <c r="BJ13" s="901"/>
      <c r="BK13" s="902"/>
      <c r="BL13" s="1106"/>
      <c r="BM13" s="877"/>
      <c r="BN13" s="768"/>
      <c r="BO13" s="768"/>
      <c r="BP13" s="768"/>
      <c r="BQ13" s="768"/>
      <c r="BR13" s="768"/>
    </row>
    <row r="14" spans="1:72" ht="12.75" customHeight="1" x14ac:dyDescent="0.2">
      <c r="A14" s="819"/>
      <c r="B14" s="825" t="s">
        <v>243</v>
      </c>
      <c r="C14" s="826">
        <v>-1253</v>
      </c>
      <c r="D14" s="829">
        <v>-2.2171105016367335E-2</v>
      </c>
      <c r="E14" s="783"/>
      <c r="F14" s="804">
        <v>55262</v>
      </c>
      <c r="G14" s="1003">
        <v>51442</v>
      </c>
      <c r="H14" s="1003">
        <v>55932</v>
      </c>
      <c r="I14" s="685">
        <v>54775</v>
      </c>
      <c r="J14" s="1003">
        <v>56515</v>
      </c>
      <c r="K14" s="1003">
        <v>43493</v>
      </c>
      <c r="L14" s="1003">
        <v>40703</v>
      </c>
      <c r="M14" s="685">
        <v>62261</v>
      </c>
      <c r="N14" s="1003">
        <v>71273</v>
      </c>
      <c r="O14" s="1003">
        <v>48269</v>
      </c>
      <c r="P14" s="1003">
        <v>44000</v>
      </c>
      <c r="Q14" s="685">
        <v>52943</v>
      </c>
      <c r="R14" s="1003">
        <v>45206</v>
      </c>
      <c r="S14" s="1003">
        <v>37625</v>
      </c>
      <c r="T14" s="1003">
        <v>39474</v>
      </c>
      <c r="U14" s="685">
        <v>31050</v>
      </c>
      <c r="V14" s="691">
        <v>18487</v>
      </c>
      <c r="W14" s="686">
        <v>17197</v>
      </c>
      <c r="X14" s="686">
        <v>17790</v>
      </c>
      <c r="Y14" s="685">
        <v>26012</v>
      </c>
      <c r="Z14" s="691">
        <v>27712</v>
      </c>
      <c r="AA14" s="686">
        <v>32618</v>
      </c>
      <c r="AB14" s="686">
        <v>20083</v>
      </c>
      <c r="AC14" s="685"/>
      <c r="AD14" s="905"/>
      <c r="AE14" s="905"/>
      <c r="AF14" s="1018"/>
      <c r="AG14" s="1005"/>
      <c r="AH14" s="920"/>
      <c r="AI14" s="920"/>
      <c r="AJ14" s="920"/>
      <c r="AK14" s="1005"/>
      <c r="AL14" s="854"/>
      <c r="AM14" s="1107"/>
      <c r="AN14" s="1107"/>
      <c r="AO14" s="1108"/>
      <c r="AP14" s="849"/>
      <c r="AQ14" s="1108"/>
      <c r="AR14" s="1108"/>
      <c r="AS14" s="1108"/>
      <c r="AT14" s="961"/>
      <c r="AU14" s="905">
        <v>217411</v>
      </c>
      <c r="AV14" s="905">
        <v>202972</v>
      </c>
      <c r="AW14" s="912">
        <v>14439</v>
      </c>
      <c r="AX14" s="829">
        <v>7.1137890940622353E-2</v>
      </c>
      <c r="AY14" s="833"/>
      <c r="AZ14" s="1022">
        <v>217411</v>
      </c>
      <c r="BA14" s="1008">
        <v>202972</v>
      </c>
      <c r="BB14" s="1008">
        <v>216485</v>
      </c>
      <c r="BC14" s="1032">
        <v>153355</v>
      </c>
      <c r="BD14" s="1032">
        <v>79486</v>
      </c>
      <c r="BE14" s="1109">
        <v>106219</v>
      </c>
      <c r="BF14" s="655">
        <v>97629</v>
      </c>
      <c r="BG14" s="655">
        <v>74794</v>
      </c>
      <c r="BH14" s="655" t="e">
        <f>+BH15-#REF!</f>
        <v>#REF!</v>
      </c>
      <c r="BI14" s="913">
        <v>187562</v>
      </c>
      <c r="BJ14" s="901">
        <v>150470</v>
      </c>
      <c r="BK14" s="901">
        <v>95559</v>
      </c>
      <c r="BL14" s="1110"/>
      <c r="BM14" s="877"/>
      <c r="BN14" s="768"/>
      <c r="BO14" s="768"/>
      <c r="BP14" s="768"/>
      <c r="BQ14" s="768"/>
      <c r="BR14" s="768"/>
    </row>
    <row r="15" spans="1:72" ht="12.75" customHeight="1" x14ac:dyDescent="0.2">
      <c r="A15" s="823"/>
      <c r="B15" s="819"/>
      <c r="C15" s="827">
        <v>-1253</v>
      </c>
      <c r="D15" s="828">
        <v>-2.2171105016367335E-2</v>
      </c>
      <c r="E15" s="783"/>
      <c r="F15" s="1094">
        <v>55262</v>
      </c>
      <c r="G15" s="1111">
        <v>51442</v>
      </c>
      <c r="H15" s="1111">
        <v>55932</v>
      </c>
      <c r="I15" s="1112">
        <v>54775</v>
      </c>
      <c r="J15" s="1111">
        <v>56515</v>
      </c>
      <c r="K15" s="1111">
        <v>43493</v>
      </c>
      <c r="L15" s="1111">
        <v>40703</v>
      </c>
      <c r="M15" s="1112">
        <v>62261</v>
      </c>
      <c r="N15" s="1111">
        <v>71273</v>
      </c>
      <c r="O15" s="1111">
        <v>48269</v>
      </c>
      <c r="P15" s="1111">
        <v>44000</v>
      </c>
      <c r="Q15" s="1112">
        <v>52943</v>
      </c>
      <c r="R15" s="1113">
        <v>45206</v>
      </c>
      <c r="S15" s="1111">
        <v>37625</v>
      </c>
      <c r="T15" s="1111">
        <v>39474</v>
      </c>
      <c r="U15" s="1112">
        <v>31050</v>
      </c>
      <c r="V15" s="1111">
        <v>18487</v>
      </c>
      <c r="W15" s="1111">
        <v>17197</v>
      </c>
      <c r="X15" s="1111">
        <v>17790</v>
      </c>
      <c r="Y15" s="1112">
        <v>26012</v>
      </c>
      <c r="Z15" s="905">
        <v>27712</v>
      </c>
      <c r="AA15" s="905">
        <v>32618</v>
      </c>
      <c r="AB15" s="905">
        <v>20083</v>
      </c>
      <c r="AC15" s="1112"/>
      <c r="AD15" s="905"/>
      <c r="AE15" s="905"/>
      <c r="AF15" s="905"/>
      <c r="AG15" s="1112"/>
      <c r="AH15" s="1111"/>
      <c r="AI15" s="1111"/>
      <c r="AJ15" s="1111"/>
      <c r="AK15" s="1112"/>
      <c r="AL15" s="1111"/>
      <c r="AM15" s="1111"/>
      <c r="AN15" s="1111"/>
      <c r="AO15" s="1111"/>
      <c r="AP15" s="1113"/>
      <c r="AQ15" s="1112"/>
      <c r="AR15" s="1112"/>
      <c r="AS15" s="1112"/>
      <c r="AT15" s="961"/>
      <c r="AU15" s="905">
        <v>217411</v>
      </c>
      <c r="AV15" s="905">
        <v>202972</v>
      </c>
      <c r="AW15" s="917">
        <v>14439</v>
      </c>
      <c r="AX15" s="828">
        <v>7.1137890940622353E-2</v>
      </c>
      <c r="AY15" s="833"/>
      <c r="AZ15" s="1016">
        <v>217411</v>
      </c>
      <c r="BA15" s="918">
        <v>202972</v>
      </c>
      <c r="BB15" s="918">
        <v>216485</v>
      </c>
      <c r="BC15" s="918">
        <v>153355</v>
      </c>
      <c r="BD15" s="918">
        <v>79486</v>
      </c>
      <c r="BE15" s="918">
        <v>106219</v>
      </c>
      <c r="BF15" s="918">
        <v>97629</v>
      </c>
      <c r="BG15" s="918">
        <v>74794</v>
      </c>
      <c r="BH15" s="918">
        <v>90788</v>
      </c>
      <c r="BI15" s="918">
        <v>187562</v>
      </c>
      <c r="BJ15" s="919">
        <v>150470</v>
      </c>
      <c r="BK15" s="919">
        <f>BK14</f>
        <v>95559</v>
      </c>
      <c r="BL15" s="827">
        <v>211758</v>
      </c>
      <c r="BM15" s="877"/>
      <c r="BO15" s="768"/>
      <c r="BP15" s="768"/>
      <c r="BQ15" s="768"/>
      <c r="BR15" s="768"/>
    </row>
    <row r="16" spans="1:72" ht="12.75" customHeight="1" x14ac:dyDescent="0.2">
      <c r="A16" s="822" t="s">
        <v>5</v>
      </c>
      <c r="B16" s="819"/>
      <c r="C16" s="826"/>
      <c r="D16" s="829"/>
      <c r="E16" s="783"/>
      <c r="F16" s="788"/>
      <c r="G16" s="1114"/>
      <c r="H16" s="920"/>
      <c r="I16" s="1005"/>
      <c r="J16" s="920"/>
      <c r="K16" s="1114"/>
      <c r="L16" s="920"/>
      <c r="M16" s="1005"/>
      <c r="N16" s="920"/>
      <c r="O16" s="1114"/>
      <c r="P16" s="920"/>
      <c r="Q16" s="1005"/>
      <c r="R16" s="920"/>
      <c r="S16" s="1114"/>
      <c r="T16" s="920"/>
      <c r="U16" s="1005"/>
      <c r="V16" s="920"/>
      <c r="W16" s="1114"/>
      <c r="X16" s="920"/>
      <c r="Y16" s="1005"/>
      <c r="Z16" s="920"/>
      <c r="AA16" s="1114"/>
      <c r="AB16" s="920"/>
      <c r="AC16" s="1005"/>
      <c r="AD16" s="920"/>
      <c r="AE16" s="1114"/>
      <c r="AF16" s="920"/>
      <c r="AG16" s="1005"/>
      <c r="AH16" s="1114"/>
      <c r="AI16" s="1114"/>
      <c r="AJ16" s="1114"/>
      <c r="AK16" s="1006"/>
      <c r="AL16" s="1003"/>
      <c r="AM16" s="1003"/>
      <c r="AN16" s="1003"/>
      <c r="AO16" s="1003"/>
      <c r="AP16" s="1010"/>
      <c r="AQ16" s="1005"/>
      <c r="AR16" s="1005"/>
      <c r="AS16" s="1005"/>
      <c r="AT16" s="961"/>
      <c r="AU16" s="920"/>
      <c r="AV16" s="920"/>
      <c r="AW16" s="912"/>
      <c r="AX16" s="829"/>
      <c r="AY16" s="833"/>
      <c r="AZ16" s="1115"/>
      <c r="BA16" s="1115"/>
      <c r="BB16" s="1115"/>
      <c r="BC16" s="1115"/>
      <c r="BD16" s="1115"/>
      <c r="BE16" s="1115"/>
      <c r="BF16" s="1115"/>
      <c r="BG16" s="1115"/>
      <c r="BH16" s="913"/>
      <c r="BI16" s="913"/>
      <c r="BJ16" s="926"/>
      <c r="BK16" s="926"/>
      <c r="BL16" s="826"/>
      <c r="BM16" s="877"/>
      <c r="BO16" s="768"/>
      <c r="BP16" s="768"/>
      <c r="BQ16" s="768"/>
      <c r="BR16" s="768"/>
    </row>
    <row r="17" spans="1:95" ht="12.75" customHeight="1" x14ac:dyDescent="0.2">
      <c r="A17" s="822"/>
      <c r="B17" s="819" t="s">
        <v>215</v>
      </c>
      <c r="C17" s="826">
        <v>2773</v>
      </c>
      <c r="D17" s="829">
        <v>9.8476508398735757E-2</v>
      </c>
      <c r="E17" s="783"/>
      <c r="F17" s="788">
        <v>30932</v>
      </c>
      <c r="G17" s="920">
        <v>28638</v>
      </c>
      <c r="H17" s="920">
        <v>25773</v>
      </c>
      <c r="I17" s="1005">
        <v>24077</v>
      </c>
      <c r="J17" s="920">
        <v>28159</v>
      </c>
      <c r="K17" s="920">
        <v>21078</v>
      </c>
      <c r="L17" s="920">
        <v>19404</v>
      </c>
      <c r="M17" s="1005">
        <v>28394</v>
      </c>
      <c r="N17" s="920">
        <v>31384</v>
      </c>
      <c r="O17" s="920">
        <v>24519</v>
      </c>
      <c r="P17" s="920">
        <v>21953</v>
      </c>
      <c r="Q17" s="1005">
        <v>25374</v>
      </c>
      <c r="R17" s="920">
        <v>23498</v>
      </c>
      <c r="S17" s="920">
        <v>18709</v>
      </c>
      <c r="T17" s="920">
        <v>19610</v>
      </c>
      <c r="U17" s="1005">
        <v>18095</v>
      </c>
      <c r="V17" s="920">
        <v>11934</v>
      </c>
      <c r="W17" s="920">
        <v>8230</v>
      </c>
      <c r="X17" s="920">
        <v>8694</v>
      </c>
      <c r="Y17" s="1005">
        <v>13018</v>
      </c>
      <c r="Z17" s="920" t="e">
        <v>#REF!</v>
      </c>
      <c r="AA17" s="920" t="e">
        <v>#REF!</v>
      </c>
      <c r="AB17" s="920" t="e">
        <v>#REF!</v>
      </c>
      <c r="AC17" s="1005"/>
      <c r="AD17" s="920"/>
      <c r="AE17" s="920"/>
      <c r="AF17" s="920"/>
      <c r="AG17" s="1005"/>
      <c r="AH17" s="920"/>
      <c r="AI17" s="920"/>
      <c r="AJ17" s="920"/>
      <c r="AK17" s="1005"/>
      <c r="AL17" s="1003"/>
      <c r="AM17" s="1003"/>
      <c r="AN17" s="1003"/>
      <c r="AO17" s="1003"/>
      <c r="AP17" s="1010"/>
      <c r="AQ17" s="1005"/>
      <c r="AR17" s="1005"/>
      <c r="AS17" s="1005"/>
      <c r="AT17" s="961"/>
      <c r="AU17" s="920">
        <v>109420</v>
      </c>
      <c r="AV17" s="920">
        <v>97035</v>
      </c>
      <c r="AW17" s="912">
        <v>12385</v>
      </c>
      <c r="AX17" s="829">
        <v>0.12763435873653836</v>
      </c>
      <c r="AY17" s="833"/>
      <c r="AZ17" s="1008">
        <v>109420</v>
      </c>
      <c r="BA17" s="1008">
        <v>97035</v>
      </c>
      <c r="BB17" s="1008">
        <v>103230</v>
      </c>
      <c r="BC17" s="1032">
        <v>79912</v>
      </c>
      <c r="BD17" s="1032">
        <v>41876</v>
      </c>
      <c r="BE17" s="684">
        <v>54480</v>
      </c>
      <c r="BF17" s="701">
        <f>53240</f>
        <v>53240</v>
      </c>
      <c r="BG17" s="701">
        <f>34505</f>
        <v>34505</v>
      </c>
      <c r="BH17" s="701" t="e">
        <f>47949-#REF!</f>
        <v>#REF!</v>
      </c>
      <c r="BI17" s="913"/>
      <c r="BJ17" s="926"/>
      <c r="BK17" s="926"/>
      <c r="BL17" s="826"/>
      <c r="BM17" s="877"/>
      <c r="BO17" s="768"/>
      <c r="BP17" s="768"/>
      <c r="BQ17" s="768"/>
      <c r="BR17" s="768"/>
    </row>
    <row r="18" spans="1:95" ht="12.75" customHeight="1" x14ac:dyDescent="0.2">
      <c r="A18" s="822"/>
      <c r="B18" s="161" t="s">
        <v>216</v>
      </c>
      <c r="C18" s="830">
        <v>35</v>
      </c>
      <c r="D18" s="831">
        <v>1.0930668332292318E-2</v>
      </c>
      <c r="E18" s="783"/>
      <c r="F18" s="789">
        <v>3237</v>
      </c>
      <c r="G18" s="932">
        <v>2735</v>
      </c>
      <c r="H18" s="932">
        <v>2780</v>
      </c>
      <c r="I18" s="1020">
        <v>3276</v>
      </c>
      <c r="J18" s="932">
        <v>3202</v>
      </c>
      <c r="K18" s="932">
        <v>2803</v>
      </c>
      <c r="L18" s="932">
        <v>2641</v>
      </c>
      <c r="M18" s="1020">
        <v>2106</v>
      </c>
      <c r="N18" s="932">
        <v>1286</v>
      </c>
      <c r="O18" s="932">
        <v>953</v>
      </c>
      <c r="P18" s="932">
        <v>924</v>
      </c>
      <c r="Q18" s="1020">
        <v>850</v>
      </c>
      <c r="R18" s="932">
        <v>803</v>
      </c>
      <c r="S18" s="932">
        <v>207</v>
      </c>
      <c r="T18" s="932">
        <v>506</v>
      </c>
      <c r="U18" s="1020">
        <v>925</v>
      </c>
      <c r="V18" s="932">
        <v>1237</v>
      </c>
      <c r="W18" s="932">
        <v>1164</v>
      </c>
      <c r="X18" s="932">
        <v>942</v>
      </c>
      <c r="Y18" s="1020">
        <v>1100</v>
      </c>
      <c r="Z18" s="920">
        <v>327</v>
      </c>
      <c r="AA18" s="920">
        <v>390</v>
      </c>
      <c r="AB18" s="920">
        <v>1291</v>
      </c>
      <c r="AC18" s="1005"/>
      <c r="AD18" s="920"/>
      <c r="AE18" s="920"/>
      <c r="AF18" s="920"/>
      <c r="AG18" s="1005"/>
      <c r="AH18" s="920"/>
      <c r="AI18" s="920"/>
      <c r="AJ18" s="920"/>
      <c r="AK18" s="1005"/>
      <c r="AL18" s="1003"/>
      <c r="AM18" s="1003"/>
      <c r="AN18" s="1003"/>
      <c r="AO18" s="1003"/>
      <c r="AP18" s="1010"/>
      <c r="AQ18" s="1005"/>
      <c r="AR18" s="1005"/>
      <c r="AS18" s="1005"/>
      <c r="AT18" s="961"/>
      <c r="AU18" s="932">
        <v>12028</v>
      </c>
      <c r="AV18" s="932">
        <v>10752</v>
      </c>
      <c r="AW18" s="933">
        <v>1276</v>
      </c>
      <c r="AX18" s="831">
        <v>0.11867559523809523</v>
      </c>
      <c r="AY18" s="833"/>
      <c r="AZ18" s="1022">
        <v>12028</v>
      </c>
      <c r="BA18" s="1022">
        <v>10752</v>
      </c>
      <c r="BB18" s="1022">
        <v>4013</v>
      </c>
      <c r="BC18" s="1043">
        <v>2441</v>
      </c>
      <c r="BD18" s="1043">
        <v>4443</v>
      </c>
      <c r="BE18" s="713">
        <v>2859</v>
      </c>
      <c r="BF18" s="759">
        <v>586</v>
      </c>
      <c r="BG18" s="759">
        <v>151</v>
      </c>
      <c r="BH18" s="701">
        <v>-803</v>
      </c>
      <c r="BI18" s="913"/>
      <c r="BJ18" s="926"/>
      <c r="BK18" s="926"/>
      <c r="BL18" s="826"/>
      <c r="BM18" s="877"/>
      <c r="BN18" s="768"/>
      <c r="BO18" s="768"/>
      <c r="BP18" s="768"/>
      <c r="BQ18" s="768"/>
      <c r="BR18" s="768"/>
      <c r="BS18" s="768"/>
      <c r="BT18" s="768"/>
      <c r="BU18" s="768"/>
      <c r="BV18" s="768"/>
      <c r="BW18" s="768"/>
      <c r="BX18" s="768"/>
      <c r="BY18" s="768"/>
      <c r="BZ18" s="768"/>
      <c r="CA18" s="768"/>
      <c r="CB18" s="768"/>
      <c r="CC18" s="768"/>
      <c r="CD18" s="768"/>
      <c r="CE18" s="768"/>
      <c r="CF18" s="768"/>
      <c r="CG18" s="768"/>
      <c r="CH18" s="768"/>
      <c r="CI18" s="768"/>
      <c r="CJ18" s="768"/>
      <c r="CK18" s="768"/>
      <c r="CL18" s="768"/>
      <c r="CM18" s="768"/>
      <c r="CN18" s="768"/>
      <c r="CO18" s="768"/>
      <c r="CP18" s="768"/>
      <c r="CQ18" s="768"/>
    </row>
    <row r="19" spans="1:95" ht="12.75" customHeight="1" x14ac:dyDescent="0.2">
      <c r="A19" s="823"/>
      <c r="B19" s="430" t="s">
        <v>147</v>
      </c>
      <c r="C19" s="826">
        <v>2808</v>
      </c>
      <c r="D19" s="829">
        <v>8.9537961161952742E-2</v>
      </c>
      <c r="E19" s="783"/>
      <c r="F19" s="788">
        <v>34169</v>
      </c>
      <c r="G19" s="920">
        <v>31373</v>
      </c>
      <c r="H19" s="920">
        <v>28553</v>
      </c>
      <c r="I19" s="1005">
        <v>27353</v>
      </c>
      <c r="J19" s="686">
        <v>31361</v>
      </c>
      <c r="K19" s="686">
        <v>23881</v>
      </c>
      <c r="L19" s="920">
        <v>22045</v>
      </c>
      <c r="M19" s="1005">
        <v>30500</v>
      </c>
      <c r="N19" s="686">
        <v>32670</v>
      </c>
      <c r="O19" s="686">
        <v>25472</v>
      </c>
      <c r="P19" s="920">
        <v>22877</v>
      </c>
      <c r="Q19" s="1005">
        <v>26224</v>
      </c>
      <c r="R19" s="686">
        <v>24301</v>
      </c>
      <c r="S19" s="686">
        <v>18916</v>
      </c>
      <c r="T19" s="920">
        <v>20116</v>
      </c>
      <c r="U19" s="1005">
        <v>19020</v>
      </c>
      <c r="V19" s="920">
        <v>13171</v>
      </c>
      <c r="W19" s="686">
        <v>9394</v>
      </c>
      <c r="X19" s="686">
        <v>9636</v>
      </c>
      <c r="Y19" s="685">
        <v>14118</v>
      </c>
      <c r="Z19" s="686">
        <v>14656</v>
      </c>
      <c r="AA19" s="686">
        <v>17670</v>
      </c>
      <c r="AB19" s="686">
        <v>11063</v>
      </c>
      <c r="AC19" s="685"/>
      <c r="AD19" s="920"/>
      <c r="AE19" s="920"/>
      <c r="AF19" s="920"/>
      <c r="AG19" s="1005"/>
      <c r="AH19" s="920"/>
      <c r="AI19" s="920"/>
      <c r="AJ19" s="920"/>
      <c r="AK19" s="1005"/>
      <c r="AL19" s="1003"/>
      <c r="AM19" s="1003"/>
      <c r="AN19" s="1003"/>
      <c r="AO19" s="1003"/>
      <c r="AP19" s="1010"/>
      <c r="AQ19" s="1005"/>
      <c r="AR19" s="1005"/>
      <c r="AS19" s="1005"/>
      <c r="AT19" s="961"/>
      <c r="AU19" s="920">
        <v>121448</v>
      </c>
      <c r="AV19" s="1003">
        <v>107787</v>
      </c>
      <c r="AW19" s="912">
        <v>13661</v>
      </c>
      <c r="AX19" s="829">
        <v>0.12674070156883482</v>
      </c>
      <c r="AY19" s="833"/>
      <c r="AZ19" s="1474">
        <v>121448</v>
      </c>
      <c r="BA19" s="1032">
        <v>107787</v>
      </c>
      <c r="BB19" s="1032">
        <v>107243</v>
      </c>
      <c r="BC19" s="1032">
        <v>82353</v>
      </c>
      <c r="BD19" s="1032">
        <v>46319</v>
      </c>
      <c r="BE19" s="1109">
        <v>57339</v>
      </c>
      <c r="BF19" s="655">
        <v>53826</v>
      </c>
      <c r="BG19" s="655">
        <v>34656</v>
      </c>
      <c r="BH19" s="655">
        <v>47146</v>
      </c>
      <c r="BI19" s="913">
        <v>98642</v>
      </c>
      <c r="BJ19" s="926">
        <v>82259</v>
      </c>
      <c r="BK19" s="926">
        <v>47759</v>
      </c>
      <c r="BL19" s="826">
        <v>120298</v>
      </c>
      <c r="BM19" s="877"/>
      <c r="BO19" s="768"/>
      <c r="BP19" s="768"/>
      <c r="BQ19" s="768"/>
      <c r="BR19" s="768"/>
    </row>
    <row r="20" spans="1:95" ht="12.75" customHeight="1" x14ac:dyDescent="0.2">
      <c r="A20" s="823"/>
      <c r="B20" s="825" t="s">
        <v>64</v>
      </c>
      <c r="C20" s="826">
        <v>601</v>
      </c>
      <c r="D20" s="829">
        <v>0.21958348556814031</v>
      </c>
      <c r="E20" s="783"/>
      <c r="F20" s="788">
        <v>3338</v>
      </c>
      <c r="G20" s="686">
        <v>3179</v>
      </c>
      <c r="H20" s="920">
        <v>2833</v>
      </c>
      <c r="I20" s="1005">
        <v>2319</v>
      </c>
      <c r="J20" s="920">
        <v>2737</v>
      </c>
      <c r="K20" s="686">
        <v>2522</v>
      </c>
      <c r="L20" s="920">
        <v>2298</v>
      </c>
      <c r="M20" s="1005">
        <v>2429</v>
      </c>
      <c r="N20" s="920">
        <v>2431</v>
      </c>
      <c r="O20" s="686">
        <v>2445</v>
      </c>
      <c r="P20" s="920">
        <v>2608</v>
      </c>
      <c r="Q20" s="1005">
        <v>2449</v>
      </c>
      <c r="R20" s="920">
        <v>3061</v>
      </c>
      <c r="S20" s="686">
        <v>2093</v>
      </c>
      <c r="T20" s="920">
        <v>2346</v>
      </c>
      <c r="U20" s="1005">
        <v>2564</v>
      </c>
      <c r="V20" s="920">
        <v>1303</v>
      </c>
      <c r="W20" s="686">
        <v>1048</v>
      </c>
      <c r="X20" s="686">
        <v>1128</v>
      </c>
      <c r="Y20" s="685">
        <v>1093</v>
      </c>
      <c r="Z20" s="686">
        <v>1169</v>
      </c>
      <c r="AA20" s="686">
        <v>1250</v>
      </c>
      <c r="AB20" s="686">
        <v>1315</v>
      </c>
      <c r="AC20" s="685"/>
      <c r="AD20" s="920"/>
      <c r="AE20" s="920"/>
      <c r="AF20" s="920"/>
      <c r="AG20" s="1005"/>
      <c r="AH20" s="920"/>
      <c r="AI20" s="920"/>
      <c r="AJ20" s="920"/>
      <c r="AK20" s="1005"/>
      <c r="AL20" s="1003"/>
      <c r="AM20" s="1003"/>
      <c r="AN20" s="1003"/>
      <c r="AO20" s="1003"/>
      <c r="AP20" s="1010"/>
      <c r="AQ20" s="1005"/>
      <c r="AR20" s="1005"/>
      <c r="AS20" s="1005"/>
      <c r="AT20" s="961"/>
      <c r="AU20" s="920">
        <v>11669</v>
      </c>
      <c r="AV20" s="920">
        <v>9986</v>
      </c>
      <c r="AW20" s="912">
        <v>1683</v>
      </c>
      <c r="AX20" s="1013">
        <v>0.16853595033046265</v>
      </c>
      <c r="AY20" s="833"/>
      <c r="AZ20" s="1008">
        <v>11669</v>
      </c>
      <c r="BA20" s="1008">
        <v>9986</v>
      </c>
      <c r="BB20" s="1008">
        <v>9933</v>
      </c>
      <c r="BC20" s="1032">
        <v>10064</v>
      </c>
      <c r="BD20" s="1032">
        <v>4572</v>
      </c>
      <c r="BE20" s="254">
        <v>4921</v>
      </c>
      <c r="BF20" s="254">
        <v>4348</v>
      </c>
      <c r="BG20" s="655">
        <v>5162</v>
      </c>
      <c r="BH20" s="655">
        <v>4483</v>
      </c>
      <c r="BI20" s="913">
        <v>1847</v>
      </c>
      <c r="BJ20" s="926">
        <v>2414</v>
      </c>
      <c r="BK20" s="926">
        <v>6699</v>
      </c>
      <c r="BL20" s="826">
        <v>12517</v>
      </c>
      <c r="BM20" s="877"/>
      <c r="BO20" s="768"/>
      <c r="BP20" s="768"/>
      <c r="BQ20" s="768"/>
      <c r="BR20" s="768"/>
    </row>
    <row r="21" spans="1:95" x14ac:dyDescent="0.2">
      <c r="A21" s="823"/>
      <c r="B21" s="825" t="s">
        <v>88</v>
      </c>
      <c r="C21" s="826">
        <v>217</v>
      </c>
      <c r="D21" s="829">
        <v>2.8684732319894251E-2</v>
      </c>
      <c r="E21" s="783"/>
      <c r="F21" s="788">
        <v>7782</v>
      </c>
      <c r="G21" s="686">
        <v>9077</v>
      </c>
      <c r="H21" s="920">
        <v>7884</v>
      </c>
      <c r="I21" s="1005">
        <v>7419</v>
      </c>
      <c r="J21" s="920">
        <v>7565</v>
      </c>
      <c r="K21" s="686">
        <v>7710</v>
      </c>
      <c r="L21" s="920">
        <v>6212</v>
      </c>
      <c r="M21" s="1005">
        <v>6491</v>
      </c>
      <c r="N21" s="920">
        <v>7866</v>
      </c>
      <c r="O21" s="686">
        <v>5509</v>
      </c>
      <c r="P21" s="920">
        <v>5109</v>
      </c>
      <c r="Q21" s="1005">
        <v>6136</v>
      </c>
      <c r="R21" s="920">
        <v>3964</v>
      </c>
      <c r="S21" s="686">
        <v>3708</v>
      </c>
      <c r="T21" s="920">
        <v>4437</v>
      </c>
      <c r="U21" s="1005">
        <v>5699</v>
      </c>
      <c r="V21" s="920">
        <v>545</v>
      </c>
      <c r="W21" s="686">
        <v>1034</v>
      </c>
      <c r="X21" s="686">
        <v>1593</v>
      </c>
      <c r="Y21" s="685">
        <v>1112</v>
      </c>
      <c r="Z21" s="686">
        <v>999</v>
      </c>
      <c r="AA21" s="686">
        <v>931</v>
      </c>
      <c r="AB21" s="686">
        <v>997</v>
      </c>
      <c r="AC21" s="685"/>
      <c r="AD21" s="920"/>
      <c r="AE21" s="920"/>
      <c r="AF21" s="920"/>
      <c r="AG21" s="1005"/>
      <c r="AH21" s="920"/>
      <c r="AI21" s="920"/>
      <c r="AJ21" s="920"/>
      <c r="AK21" s="1005"/>
      <c r="AL21" s="1003"/>
      <c r="AM21" s="1003"/>
      <c r="AN21" s="1003"/>
      <c r="AO21" s="1003"/>
      <c r="AP21" s="1010"/>
      <c r="AQ21" s="1005"/>
      <c r="AR21" s="1005"/>
      <c r="AS21" s="1005"/>
      <c r="AT21" s="961"/>
      <c r="AU21" s="920">
        <v>32162</v>
      </c>
      <c r="AV21" s="920">
        <v>27978</v>
      </c>
      <c r="AW21" s="912">
        <v>4184</v>
      </c>
      <c r="AX21" s="829">
        <v>0.14954607191364644</v>
      </c>
      <c r="AY21" s="833"/>
      <c r="AZ21" s="1008">
        <v>32162</v>
      </c>
      <c r="BA21" s="1008">
        <v>27978</v>
      </c>
      <c r="BB21" s="1008">
        <v>24620</v>
      </c>
      <c r="BC21" s="1032">
        <v>17808</v>
      </c>
      <c r="BD21" s="1032">
        <v>4284</v>
      </c>
      <c r="BE21" s="254">
        <v>3997</v>
      </c>
      <c r="BF21" s="254">
        <v>5370</v>
      </c>
      <c r="BG21" s="655">
        <v>8618</v>
      </c>
      <c r="BH21" s="655">
        <v>8531</v>
      </c>
      <c r="BI21" s="913">
        <v>2191</v>
      </c>
      <c r="BJ21" s="926">
        <v>2896</v>
      </c>
      <c r="BK21" s="926">
        <v>1887</v>
      </c>
      <c r="BL21" s="826">
        <v>3440</v>
      </c>
      <c r="BM21" s="877"/>
      <c r="BO21" s="768"/>
      <c r="BP21" s="768"/>
      <c r="BQ21" s="768"/>
      <c r="BR21" s="768"/>
    </row>
    <row r="22" spans="1:95" ht="12.75" customHeight="1" x14ac:dyDescent="0.2">
      <c r="A22" s="823"/>
      <c r="B22" s="825" t="s">
        <v>66</v>
      </c>
      <c r="C22" s="826">
        <v>329</v>
      </c>
      <c r="D22" s="832">
        <v>0.13266129032258064</v>
      </c>
      <c r="E22" s="783"/>
      <c r="F22" s="788">
        <v>2809</v>
      </c>
      <c r="G22" s="686">
        <v>2362</v>
      </c>
      <c r="H22" s="920">
        <v>2808</v>
      </c>
      <c r="I22" s="1005">
        <v>2750</v>
      </c>
      <c r="J22" s="920">
        <v>2480</v>
      </c>
      <c r="K22" s="686">
        <v>2348</v>
      </c>
      <c r="L22" s="920">
        <v>2159</v>
      </c>
      <c r="M22" s="1005">
        <v>2265</v>
      </c>
      <c r="N22" s="920">
        <v>2216</v>
      </c>
      <c r="O22" s="686">
        <v>2022</v>
      </c>
      <c r="P22" s="920">
        <v>2084</v>
      </c>
      <c r="Q22" s="1005">
        <v>1969</v>
      </c>
      <c r="R22" s="920">
        <v>1846</v>
      </c>
      <c r="S22" s="686">
        <v>1927</v>
      </c>
      <c r="T22" s="920">
        <v>2385</v>
      </c>
      <c r="U22" s="1005">
        <v>2263</v>
      </c>
      <c r="V22" s="920">
        <v>1345</v>
      </c>
      <c r="W22" s="686">
        <v>1204</v>
      </c>
      <c r="X22" s="686">
        <v>1323</v>
      </c>
      <c r="Y22" s="685">
        <v>1159</v>
      </c>
      <c r="Z22" s="686">
        <v>1182</v>
      </c>
      <c r="AA22" s="686">
        <v>1109</v>
      </c>
      <c r="AB22" s="686">
        <v>1096</v>
      </c>
      <c r="AC22" s="685"/>
      <c r="AD22" s="920"/>
      <c r="AE22" s="920"/>
      <c r="AF22" s="920"/>
      <c r="AG22" s="1005"/>
      <c r="AH22" s="920"/>
      <c r="AI22" s="920"/>
      <c r="AJ22" s="920"/>
      <c r="AK22" s="1005"/>
      <c r="AL22" s="1003"/>
      <c r="AM22" s="1003"/>
      <c r="AN22" s="1003"/>
      <c r="AO22" s="1003"/>
      <c r="AP22" s="1010"/>
      <c r="AQ22" s="1005"/>
      <c r="AR22" s="1005"/>
      <c r="AS22" s="1005"/>
      <c r="AT22" s="961"/>
      <c r="AU22" s="920">
        <v>10729</v>
      </c>
      <c r="AV22" s="920">
        <v>9252</v>
      </c>
      <c r="AW22" s="912">
        <v>1477</v>
      </c>
      <c r="AX22" s="829">
        <v>0.15964115866839601</v>
      </c>
      <c r="AY22" s="833"/>
      <c r="AZ22" s="1008">
        <v>10729</v>
      </c>
      <c r="BA22" s="1008">
        <v>9252</v>
      </c>
      <c r="BB22" s="1008">
        <v>8291</v>
      </c>
      <c r="BC22" s="1032">
        <v>8421</v>
      </c>
      <c r="BD22" s="1032">
        <v>5031</v>
      </c>
      <c r="BE22" s="254">
        <v>4451</v>
      </c>
      <c r="BF22" s="254">
        <v>4811</v>
      </c>
      <c r="BG22" s="655">
        <v>5141</v>
      </c>
      <c r="BH22" s="655">
        <v>4966</v>
      </c>
      <c r="BI22" s="913">
        <v>3000</v>
      </c>
      <c r="BJ22" s="926">
        <v>2293</v>
      </c>
      <c r="BK22" s="926">
        <v>1365</v>
      </c>
      <c r="BL22" s="826">
        <v>4236</v>
      </c>
      <c r="BM22" s="877"/>
      <c r="BO22" s="768"/>
      <c r="BP22" s="768"/>
      <c r="BQ22" s="768"/>
      <c r="BR22" s="768"/>
    </row>
    <row r="23" spans="1:95" ht="12.75" customHeight="1" x14ac:dyDescent="0.2">
      <c r="A23" s="823"/>
      <c r="B23" s="825" t="s">
        <v>67</v>
      </c>
      <c r="C23" s="826">
        <v>-14</v>
      </c>
      <c r="D23" s="829">
        <v>-3.5879036391594054E-3</v>
      </c>
      <c r="E23" s="783"/>
      <c r="F23" s="788">
        <v>3888</v>
      </c>
      <c r="G23" s="686">
        <v>4251</v>
      </c>
      <c r="H23" s="920">
        <v>4108</v>
      </c>
      <c r="I23" s="1005">
        <v>3746</v>
      </c>
      <c r="J23" s="920">
        <v>3902</v>
      </c>
      <c r="K23" s="686">
        <v>3140</v>
      </c>
      <c r="L23" s="920">
        <v>3516</v>
      </c>
      <c r="M23" s="1005">
        <v>3328</v>
      </c>
      <c r="N23" s="920">
        <v>2974</v>
      </c>
      <c r="O23" s="686">
        <v>3141</v>
      </c>
      <c r="P23" s="920">
        <v>2699</v>
      </c>
      <c r="Q23" s="1005">
        <v>2676</v>
      </c>
      <c r="R23" s="920">
        <v>2527</v>
      </c>
      <c r="S23" s="686">
        <v>3290</v>
      </c>
      <c r="T23" s="920">
        <v>3084</v>
      </c>
      <c r="U23" s="1005">
        <v>3406</v>
      </c>
      <c r="V23" s="920">
        <v>1587</v>
      </c>
      <c r="W23" s="686">
        <v>1370</v>
      </c>
      <c r="X23" s="686">
        <v>1347</v>
      </c>
      <c r="Y23" s="685">
        <v>1265</v>
      </c>
      <c r="Z23" s="686">
        <v>1249</v>
      </c>
      <c r="AA23" s="686">
        <v>1371</v>
      </c>
      <c r="AB23" s="686">
        <v>1427</v>
      </c>
      <c r="AC23" s="685"/>
      <c r="AD23" s="920"/>
      <c r="AE23" s="920"/>
      <c r="AF23" s="920"/>
      <c r="AG23" s="1005"/>
      <c r="AH23" s="920"/>
      <c r="AI23" s="920"/>
      <c r="AJ23" s="920"/>
      <c r="AK23" s="1005"/>
      <c r="AL23" s="1003"/>
      <c r="AM23" s="1003"/>
      <c r="AN23" s="1003"/>
      <c r="AO23" s="1003"/>
      <c r="AP23" s="1010"/>
      <c r="AQ23" s="1005"/>
      <c r="AR23" s="1005"/>
      <c r="AS23" s="1005"/>
      <c r="AT23" s="961"/>
      <c r="AU23" s="920">
        <v>15993</v>
      </c>
      <c r="AV23" s="920">
        <v>13886</v>
      </c>
      <c r="AW23" s="912">
        <v>2107</v>
      </c>
      <c r="AX23" s="829">
        <v>0.15173556099668731</v>
      </c>
      <c r="AY23" s="833"/>
      <c r="AZ23" s="1008">
        <v>15993</v>
      </c>
      <c r="BA23" s="1008">
        <v>13886</v>
      </c>
      <c r="BB23" s="1008">
        <v>11490</v>
      </c>
      <c r="BC23" s="1032">
        <v>12307</v>
      </c>
      <c r="BD23" s="1032">
        <v>5569</v>
      </c>
      <c r="BE23" s="254">
        <v>5470</v>
      </c>
      <c r="BF23" s="254">
        <v>5005</v>
      </c>
      <c r="BG23" s="655">
        <v>5056</v>
      </c>
      <c r="BH23" s="655">
        <v>2571</v>
      </c>
      <c r="BI23" s="913">
        <v>3930</v>
      </c>
      <c r="BJ23" s="926">
        <v>2980</v>
      </c>
      <c r="BK23" s="926">
        <v>2274</v>
      </c>
      <c r="BL23" s="826">
        <v>4205</v>
      </c>
      <c r="BM23" s="877"/>
      <c r="BO23" s="768"/>
      <c r="BP23" s="768"/>
      <c r="BQ23" s="768"/>
      <c r="BR23" s="768"/>
    </row>
    <row r="24" spans="1:95" ht="12.75" customHeight="1" x14ac:dyDescent="0.2">
      <c r="A24" s="823"/>
      <c r="B24" s="825" t="s">
        <v>62</v>
      </c>
      <c r="C24" s="826">
        <v>-140</v>
      </c>
      <c r="D24" s="829">
        <v>-0.20028612303290416</v>
      </c>
      <c r="E24" s="783"/>
      <c r="F24" s="788">
        <v>559</v>
      </c>
      <c r="G24" s="686">
        <v>667</v>
      </c>
      <c r="H24" s="920">
        <v>830</v>
      </c>
      <c r="I24" s="1005">
        <v>1093</v>
      </c>
      <c r="J24" s="920">
        <v>699</v>
      </c>
      <c r="K24" s="686">
        <v>481</v>
      </c>
      <c r="L24" s="920">
        <v>750</v>
      </c>
      <c r="M24" s="1005">
        <v>1778</v>
      </c>
      <c r="N24" s="920">
        <v>1121</v>
      </c>
      <c r="O24" s="686">
        <v>965</v>
      </c>
      <c r="P24" s="920">
        <v>817</v>
      </c>
      <c r="Q24" s="1005">
        <v>1237</v>
      </c>
      <c r="R24" s="920">
        <v>393</v>
      </c>
      <c r="S24" s="686">
        <v>442</v>
      </c>
      <c r="T24" s="920">
        <v>502</v>
      </c>
      <c r="U24" s="1005">
        <v>562</v>
      </c>
      <c r="V24" s="920">
        <v>81</v>
      </c>
      <c r="W24" s="686">
        <v>48</v>
      </c>
      <c r="X24" s="686">
        <v>56</v>
      </c>
      <c r="Y24" s="685">
        <v>38</v>
      </c>
      <c r="Z24" s="686">
        <v>41</v>
      </c>
      <c r="AA24" s="686">
        <v>52</v>
      </c>
      <c r="AB24" s="686">
        <v>30</v>
      </c>
      <c r="AC24" s="685"/>
      <c r="AD24" s="920"/>
      <c r="AE24" s="920"/>
      <c r="AF24" s="920"/>
      <c r="AG24" s="1005"/>
      <c r="AH24" s="920"/>
      <c r="AI24" s="920"/>
      <c r="AJ24" s="920"/>
      <c r="AK24" s="1005"/>
      <c r="AL24" s="1003"/>
      <c r="AM24" s="1003"/>
      <c r="AN24" s="1003"/>
      <c r="AO24" s="1003"/>
      <c r="AP24" s="1010"/>
      <c r="AQ24" s="1005"/>
      <c r="AR24" s="1005"/>
      <c r="AS24" s="1005"/>
      <c r="AT24" s="961"/>
      <c r="AU24" s="920">
        <v>3149</v>
      </c>
      <c r="AV24" s="920">
        <v>3708</v>
      </c>
      <c r="AW24" s="912">
        <v>-559</v>
      </c>
      <c r="AX24" s="829">
        <v>-0.15075512405609492</v>
      </c>
      <c r="AY24" s="833"/>
      <c r="AZ24" s="1008">
        <v>3149</v>
      </c>
      <c r="BA24" s="1008">
        <v>3708</v>
      </c>
      <c r="BB24" s="1008">
        <v>4140</v>
      </c>
      <c r="BC24" s="1032">
        <v>1899</v>
      </c>
      <c r="BD24" s="1032">
        <v>223</v>
      </c>
      <c r="BE24" s="254">
        <v>181</v>
      </c>
      <c r="BF24" s="254">
        <v>238</v>
      </c>
      <c r="BG24" s="655">
        <v>170</v>
      </c>
      <c r="BH24" s="655">
        <v>129</v>
      </c>
      <c r="BI24" s="913">
        <v>551</v>
      </c>
      <c r="BJ24" s="926">
        <v>175</v>
      </c>
      <c r="BK24" s="926">
        <v>114</v>
      </c>
      <c r="BL24" s="826">
        <v>35</v>
      </c>
      <c r="BM24" s="877"/>
      <c r="BO24" s="768"/>
      <c r="BP24" s="768"/>
      <c r="BQ24" s="768"/>
      <c r="BR24" s="768"/>
    </row>
    <row r="25" spans="1:95" ht="12.75" customHeight="1" x14ac:dyDescent="0.2">
      <c r="A25" s="823"/>
      <c r="B25" s="825" t="s">
        <v>68</v>
      </c>
      <c r="C25" s="826">
        <v>-520</v>
      </c>
      <c r="D25" s="829">
        <v>-0.12473015111537539</v>
      </c>
      <c r="E25" s="783"/>
      <c r="F25" s="788">
        <v>3649</v>
      </c>
      <c r="G25" s="686">
        <v>6520</v>
      </c>
      <c r="H25" s="920">
        <v>6568</v>
      </c>
      <c r="I25" s="1005">
        <v>4895</v>
      </c>
      <c r="J25" s="920">
        <v>4169</v>
      </c>
      <c r="K25" s="686">
        <v>6518</v>
      </c>
      <c r="L25" s="920">
        <v>4524</v>
      </c>
      <c r="M25" s="1005">
        <v>5014</v>
      </c>
      <c r="N25" s="920">
        <v>5105</v>
      </c>
      <c r="O25" s="686">
        <v>3641</v>
      </c>
      <c r="P25" s="920">
        <v>2765</v>
      </c>
      <c r="Q25" s="1005">
        <v>4603</v>
      </c>
      <c r="R25" s="920">
        <v>4060</v>
      </c>
      <c r="S25" s="686">
        <v>4237</v>
      </c>
      <c r="T25" s="920">
        <v>3965</v>
      </c>
      <c r="U25" s="1005">
        <v>4820</v>
      </c>
      <c r="V25" s="920">
        <v>3382</v>
      </c>
      <c r="W25" s="686">
        <v>3078</v>
      </c>
      <c r="X25" s="686">
        <v>3287</v>
      </c>
      <c r="Y25" s="685">
        <v>3054</v>
      </c>
      <c r="Z25" s="686">
        <v>2838</v>
      </c>
      <c r="AA25" s="686">
        <v>3018</v>
      </c>
      <c r="AB25" s="686">
        <v>2680</v>
      </c>
      <c r="AC25" s="685"/>
      <c r="AD25" s="920"/>
      <c r="AE25" s="920"/>
      <c r="AF25" s="920"/>
      <c r="AG25" s="1005"/>
      <c r="AH25" s="920"/>
      <c r="AI25" s="920"/>
      <c r="AJ25" s="920"/>
      <c r="AK25" s="1005"/>
      <c r="AL25" s="1003"/>
      <c r="AM25" s="1003"/>
      <c r="AN25" s="1003"/>
      <c r="AO25" s="1003"/>
      <c r="AP25" s="1010"/>
      <c r="AQ25" s="1005"/>
      <c r="AR25" s="1005"/>
      <c r="AS25" s="1005"/>
      <c r="AT25" s="961"/>
      <c r="AU25" s="920">
        <v>21632</v>
      </c>
      <c r="AV25" s="920">
        <v>20225</v>
      </c>
      <c r="AW25" s="912">
        <v>1407</v>
      </c>
      <c r="AX25" s="829">
        <v>6.9567367119901108E-2</v>
      </c>
      <c r="AY25" s="833"/>
      <c r="AZ25" s="1008">
        <v>21632</v>
      </c>
      <c r="BA25" s="1008">
        <v>20225</v>
      </c>
      <c r="BB25" s="1008">
        <v>16114</v>
      </c>
      <c r="BC25" s="1032">
        <v>17082</v>
      </c>
      <c r="BD25" s="1032">
        <v>12801</v>
      </c>
      <c r="BE25" s="254">
        <v>11446</v>
      </c>
      <c r="BF25" s="254">
        <v>8776</v>
      </c>
      <c r="BG25" s="655">
        <v>13146</v>
      </c>
      <c r="BH25" s="655">
        <v>12344</v>
      </c>
      <c r="BI25" s="913">
        <v>12437</v>
      </c>
      <c r="BJ25" s="926">
        <v>11037</v>
      </c>
      <c r="BK25" s="926">
        <v>6277</v>
      </c>
      <c r="BL25" s="826">
        <v>7632</v>
      </c>
      <c r="BM25" s="877"/>
      <c r="BO25" s="768"/>
      <c r="BP25" s="768"/>
      <c r="BQ25" s="768"/>
      <c r="BR25" s="768"/>
    </row>
    <row r="26" spans="1:95" ht="12.75" customHeight="1" x14ac:dyDescent="0.2">
      <c r="A26" s="823"/>
      <c r="B26" s="825" t="s">
        <v>69</v>
      </c>
      <c r="C26" s="826">
        <v>26</v>
      </c>
      <c r="D26" s="829">
        <v>6.3414634146341464E-2</v>
      </c>
      <c r="E26" s="792"/>
      <c r="F26" s="788">
        <v>436</v>
      </c>
      <c r="G26" s="686">
        <v>421</v>
      </c>
      <c r="H26" s="920">
        <v>355</v>
      </c>
      <c r="I26" s="1005">
        <v>368</v>
      </c>
      <c r="J26" s="920">
        <v>410</v>
      </c>
      <c r="K26" s="686">
        <v>334</v>
      </c>
      <c r="L26" s="920">
        <v>317</v>
      </c>
      <c r="M26" s="1005">
        <v>309</v>
      </c>
      <c r="N26" s="920">
        <v>309</v>
      </c>
      <c r="O26" s="686">
        <v>290</v>
      </c>
      <c r="P26" s="920">
        <v>273</v>
      </c>
      <c r="Q26" s="1005">
        <v>262</v>
      </c>
      <c r="R26" s="920">
        <v>201</v>
      </c>
      <c r="S26" s="686">
        <v>213</v>
      </c>
      <c r="T26" s="920">
        <v>406</v>
      </c>
      <c r="U26" s="1005">
        <v>442</v>
      </c>
      <c r="V26" s="920">
        <v>552</v>
      </c>
      <c r="W26" s="686">
        <v>320</v>
      </c>
      <c r="X26" s="686">
        <v>313</v>
      </c>
      <c r="Y26" s="685">
        <v>243</v>
      </c>
      <c r="Z26" s="686">
        <v>201</v>
      </c>
      <c r="AA26" s="686">
        <v>258</v>
      </c>
      <c r="AB26" s="686">
        <v>276</v>
      </c>
      <c r="AC26" s="685"/>
      <c r="AD26" s="920"/>
      <c r="AE26" s="920"/>
      <c r="AF26" s="920"/>
      <c r="AG26" s="1005"/>
      <c r="AH26" s="920"/>
      <c r="AI26" s="920"/>
      <c r="AJ26" s="920"/>
      <c r="AK26" s="1005"/>
      <c r="AL26" s="1003"/>
      <c r="AM26" s="1003"/>
      <c r="AN26" s="1003"/>
      <c r="AO26" s="1003"/>
      <c r="AP26" s="1010"/>
      <c r="AQ26" s="1005"/>
      <c r="AR26" s="1005"/>
      <c r="AS26" s="1005"/>
      <c r="AT26" s="961"/>
      <c r="AU26" s="920">
        <v>1580</v>
      </c>
      <c r="AV26" s="920">
        <v>1370</v>
      </c>
      <c r="AW26" s="912">
        <v>210</v>
      </c>
      <c r="AX26" s="829">
        <v>0.15328467153284672</v>
      </c>
      <c r="AY26" s="833"/>
      <c r="AZ26" s="1008">
        <v>1580</v>
      </c>
      <c r="BA26" s="1008">
        <v>1370</v>
      </c>
      <c r="BB26" s="1008">
        <v>1134</v>
      </c>
      <c r="BC26" s="1032">
        <v>1262</v>
      </c>
      <c r="BD26" s="1032">
        <v>1428</v>
      </c>
      <c r="BE26" s="254">
        <v>997</v>
      </c>
      <c r="BF26" s="254">
        <v>1123</v>
      </c>
      <c r="BG26" s="655">
        <v>1098</v>
      </c>
      <c r="BH26" s="655">
        <v>1106</v>
      </c>
      <c r="BI26" s="913">
        <v>1063</v>
      </c>
      <c r="BJ26" s="926">
        <v>893</v>
      </c>
      <c r="BK26" s="926">
        <v>470</v>
      </c>
      <c r="BL26" s="826">
        <v>1291</v>
      </c>
      <c r="BM26" s="877"/>
      <c r="BO26" s="768"/>
      <c r="BP26" s="768"/>
      <c r="BQ26" s="768"/>
      <c r="BR26" s="768"/>
    </row>
    <row r="27" spans="1:95" ht="12.75" customHeight="1" x14ac:dyDescent="0.2">
      <c r="A27" s="819"/>
      <c r="B27" s="825" t="s">
        <v>70</v>
      </c>
      <c r="C27" s="826">
        <v>283</v>
      </c>
      <c r="D27" s="829">
        <v>0.47884940778341795</v>
      </c>
      <c r="E27" s="783"/>
      <c r="F27" s="786">
        <v>874</v>
      </c>
      <c r="G27" s="686">
        <v>624</v>
      </c>
      <c r="H27" s="920">
        <v>699</v>
      </c>
      <c r="I27" s="1116">
        <v>647</v>
      </c>
      <c r="J27" s="907">
        <v>591</v>
      </c>
      <c r="K27" s="686">
        <v>1793</v>
      </c>
      <c r="L27" s="920">
        <v>1133</v>
      </c>
      <c r="M27" s="1116">
        <v>1429</v>
      </c>
      <c r="N27" s="907">
        <v>1196</v>
      </c>
      <c r="O27" s="686">
        <v>1202</v>
      </c>
      <c r="P27" s="920">
        <v>917</v>
      </c>
      <c r="Q27" s="1116">
        <v>614</v>
      </c>
      <c r="R27" s="907">
        <v>762</v>
      </c>
      <c r="S27" s="686">
        <v>1031</v>
      </c>
      <c r="T27" s="920">
        <v>1301</v>
      </c>
      <c r="U27" s="1116">
        <v>1665</v>
      </c>
      <c r="V27" s="907">
        <v>1123</v>
      </c>
      <c r="W27" s="686">
        <v>1039</v>
      </c>
      <c r="X27" s="686">
        <v>1211</v>
      </c>
      <c r="Y27" s="685">
        <v>1162</v>
      </c>
      <c r="Z27" s="686">
        <v>503</v>
      </c>
      <c r="AA27" s="686">
        <v>1204</v>
      </c>
      <c r="AB27" s="686">
        <v>1025</v>
      </c>
      <c r="AC27" s="685"/>
      <c r="AD27" s="920"/>
      <c r="AE27" s="920"/>
      <c r="AF27" s="920"/>
      <c r="AG27" s="1005"/>
      <c r="AH27" s="920"/>
      <c r="AI27" s="920"/>
      <c r="AJ27" s="920"/>
      <c r="AK27" s="1005"/>
      <c r="AL27" s="1003"/>
      <c r="AM27" s="1003"/>
      <c r="AN27" s="1003"/>
      <c r="AO27" s="1003"/>
      <c r="AP27" s="1010"/>
      <c r="AQ27" s="1005"/>
      <c r="AR27" s="1005"/>
      <c r="AS27" s="1005"/>
      <c r="AT27" s="961"/>
      <c r="AU27" s="920">
        <v>2844</v>
      </c>
      <c r="AV27" s="920">
        <v>4946</v>
      </c>
      <c r="AW27" s="912">
        <v>-2102</v>
      </c>
      <c r="AX27" s="829">
        <v>-0.42498989082086536</v>
      </c>
      <c r="AY27" s="833"/>
      <c r="AZ27" s="1008">
        <v>2844</v>
      </c>
      <c r="BA27" s="1008">
        <v>4946</v>
      </c>
      <c r="BB27" s="1008">
        <v>3929</v>
      </c>
      <c r="BC27" s="1032">
        <v>4759</v>
      </c>
      <c r="BD27" s="1032">
        <v>4535</v>
      </c>
      <c r="BE27" s="254">
        <v>3033</v>
      </c>
      <c r="BF27" s="254">
        <v>4075</v>
      </c>
      <c r="BG27" s="655">
        <v>11506</v>
      </c>
      <c r="BH27" s="655">
        <v>16878</v>
      </c>
      <c r="BI27" s="913">
        <v>1510</v>
      </c>
      <c r="BJ27" s="926">
        <v>538</v>
      </c>
      <c r="BK27" s="926">
        <v>590</v>
      </c>
      <c r="BL27" s="826">
        <v>836</v>
      </c>
      <c r="BM27" s="877"/>
      <c r="BO27" s="768"/>
      <c r="BP27" s="768"/>
      <c r="BQ27" s="768"/>
      <c r="BR27" s="768"/>
    </row>
    <row r="28" spans="1:95" ht="12.75" customHeight="1" x14ac:dyDescent="0.2">
      <c r="A28" s="823"/>
      <c r="B28" s="819" t="s">
        <v>121</v>
      </c>
      <c r="C28" s="826">
        <v>-6941</v>
      </c>
      <c r="D28" s="829">
        <v>-0.94461077844311381</v>
      </c>
      <c r="E28" s="783"/>
      <c r="F28" s="794">
        <v>407</v>
      </c>
      <c r="G28" s="228">
        <v>1632</v>
      </c>
      <c r="H28" s="843">
        <v>0</v>
      </c>
      <c r="I28" s="259">
        <v>0</v>
      </c>
      <c r="J28" s="955">
        <v>7348</v>
      </c>
      <c r="K28" s="228">
        <v>0</v>
      </c>
      <c r="L28" s="843"/>
      <c r="M28" s="259">
        <v>0</v>
      </c>
      <c r="N28" s="955">
        <v>0</v>
      </c>
      <c r="O28" s="228">
        <v>0</v>
      </c>
      <c r="P28" s="843">
        <v>0</v>
      </c>
      <c r="Q28" s="259">
        <v>0</v>
      </c>
      <c r="R28" s="955">
        <v>0</v>
      </c>
      <c r="S28" s="228">
        <v>2985</v>
      </c>
      <c r="T28" s="843">
        <v>3820</v>
      </c>
      <c r="U28" s="259">
        <v>0</v>
      </c>
      <c r="V28" s="955">
        <v>2758</v>
      </c>
      <c r="W28" s="228">
        <v>408</v>
      </c>
      <c r="X28" s="228">
        <v>0</v>
      </c>
      <c r="Y28" s="259">
        <v>0</v>
      </c>
      <c r="Z28" s="955">
        <v>0</v>
      </c>
      <c r="AA28" s="228">
        <v>0</v>
      </c>
      <c r="AB28" s="228">
        <v>0</v>
      </c>
      <c r="AC28" s="1117"/>
      <c r="AD28" s="1118"/>
      <c r="AE28" s="1119"/>
      <c r="AF28" s="1119"/>
      <c r="AG28" s="1120"/>
      <c r="AH28" s="920"/>
      <c r="AI28" s="920"/>
      <c r="AJ28" s="1119"/>
      <c r="AK28" s="1120"/>
      <c r="AL28" s="1121"/>
      <c r="AM28" s="843"/>
      <c r="AN28" s="843"/>
      <c r="AO28" s="843"/>
      <c r="AP28" s="1122"/>
      <c r="AQ28" s="1123"/>
      <c r="AR28" s="1005"/>
      <c r="AS28" s="1005"/>
      <c r="AT28" s="961"/>
      <c r="AU28" s="1011">
        <v>2039</v>
      </c>
      <c r="AV28" s="228">
        <v>7348</v>
      </c>
      <c r="AW28" s="912">
        <v>-5309</v>
      </c>
      <c r="AX28" s="829">
        <v>-0.72250952640174193</v>
      </c>
      <c r="AY28" s="833"/>
      <c r="AZ28" s="1008">
        <v>2039</v>
      </c>
      <c r="BA28" s="1124">
        <v>7348</v>
      </c>
      <c r="BB28" s="1124">
        <v>0</v>
      </c>
      <c r="BC28" s="1125">
        <v>6805</v>
      </c>
      <c r="BD28" s="1125">
        <v>3166</v>
      </c>
      <c r="BE28" s="260">
        <v>0</v>
      </c>
      <c r="BF28" s="1124">
        <v>0</v>
      </c>
      <c r="BG28" s="1124">
        <v>0</v>
      </c>
      <c r="BH28" s="977">
        <v>0</v>
      </c>
      <c r="BI28" s="958">
        <v>0</v>
      </c>
      <c r="BJ28" s="958">
        <v>0</v>
      </c>
      <c r="BK28" s="926">
        <v>0</v>
      </c>
      <c r="BL28" s="826">
        <v>0</v>
      </c>
      <c r="BM28" s="877"/>
      <c r="BO28" s="768"/>
      <c r="BP28" s="768"/>
      <c r="BQ28" s="768"/>
      <c r="BR28" s="768"/>
    </row>
    <row r="29" spans="1:95" ht="12.75" customHeight="1" x14ac:dyDescent="0.2">
      <c r="A29" s="819"/>
      <c r="B29" s="819" t="s">
        <v>329</v>
      </c>
      <c r="C29" s="826">
        <v>0</v>
      </c>
      <c r="D29" s="829">
        <v>0</v>
      </c>
      <c r="E29" s="783"/>
      <c r="F29" s="126">
        <v>0</v>
      </c>
      <c r="G29" s="228">
        <v>15957</v>
      </c>
      <c r="H29" s="939">
        <v>0</v>
      </c>
      <c r="I29" s="1116">
        <v>0</v>
      </c>
      <c r="J29" s="228">
        <v>0</v>
      </c>
      <c r="K29" s="228">
        <v>0</v>
      </c>
      <c r="L29" s="939"/>
      <c r="M29" s="1116">
        <v>0</v>
      </c>
      <c r="N29" s="228">
        <v>0</v>
      </c>
      <c r="O29" s="228">
        <v>0</v>
      </c>
      <c r="P29" s="939">
        <v>0</v>
      </c>
      <c r="Q29" s="1116">
        <v>0</v>
      </c>
      <c r="R29" s="228">
        <v>0</v>
      </c>
      <c r="S29" s="228">
        <v>0</v>
      </c>
      <c r="T29" s="939">
        <v>0</v>
      </c>
      <c r="U29" s="1116">
        <v>0</v>
      </c>
      <c r="V29" s="228">
        <v>438</v>
      </c>
      <c r="W29" s="228">
        <v>0</v>
      </c>
      <c r="X29" s="955">
        <v>0</v>
      </c>
      <c r="Y29" s="1116">
        <v>0</v>
      </c>
      <c r="Z29" s="228">
        <v>0</v>
      </c>
      <c r="AA29" s="228">
        <v>0</v>
      </c>
      <c r="AB29" s="955">
        <v>0</v>
      </c>
      <c r="AC29" s="1116"/>
      <c r="AD29" s="920"/>
      <c r="AE29" s="1118"/>
      <c r="AF29" s="1118"/>
      <c r="AG29" s="1126"/>
      <c r="AH29" s="1118"/>
      <c r="AI29" s="1118"/>
      <c r="AJ29" s="1118"/>
      <c r="AK29" s="1127"/>
      <c r="AL29" s="1036"/>
      <c r="AM29" s="1036"/>
      <c r="AN29" s="1036"/>
      <c r="AO29" s="1036"/>
      <c r="AP29" s="1128"/>
      <c r="AQ29" s="1127"/>
      <c r="AR29" s="1127"/>
      <c r="AS29" s="1127"/>
      <c r="AT29" s="950"/>
      <c r="AU29" s="1011">
        <v>15957</v>
      </c>
      <c r="AV29" s="1129">
        <v>0</v>
      </c>
      <c r="AW29" s="912">
        <v>15957</v>
      </c>
      <c r="AX29" s="829" t="s">
        <v>41</v>
      </c>
      <c r="AY29" s="1131"/>
      <c r="AZ29" s="1008">
        <v>15957</v>
      </c>
      <c r="BA29" s="1124">
        <v>0</v>
      </c>
      <c r="BB29" s="1124">
        <v>0</v>
      </c>
      <c r="BC29" s="260">
        <v>0</v>
      </c>
      <c r="BD29" s="260">
        <v>438</v>
      </c>
      <c r="BE29" s="260">
        <v>0</v>
      </c>
      <c r="BF29" s="977">
        <v>0</v>
      </c>
      <c r="BG29" s="977">
        <v>0</v>
      </c>
      <c r="BH29" s="977">
        <v>0</v>
      </c>
      <c r="BI29" s="949">
        <v>0</v>
      </c>
      <c r="BJ29" s="950">
        <v>0</v>
      </c>
      <c r="BK29" s="926"/>
      <c r="BL29" s="826">
        <v>0</v>
      </c>
      <c r="BM29" s="877"/>
      <c r="BO29" s="768"/>
      <c r="BP29" s="768"/>
      <c r="BQ29" s="768"/>
      <c r="BR29" s="768"/>
    </row>
    <row r="30" spans="1:95" ht="12.75" customHeight="1" x14ac:dyDescent="0.2">
      <c r="A30" s="823"/>
      <c r="B30" s="819"/>
      <c r="C30" s="827">
        <v>-3351</v>
      </c>
      <c r="D30" s="828">
        <v>-5.4699487447357253E-2</v>
      </c>
      <c r="E30" s="783"/>
      <c r="F30" s="1094">
        <v>57911</v>
      </c>
      <c r="G30" s="1111">
        <v>76063</v>
      </c>
      <c r="H30" s="1111">
        <v>54638</v>
      </c>
      <c r="I30" s="1006">
        <v>50590</v>
      </c>
      <c r="J30" s="1111">
        <v>61262</v>
      </c>
      <c r="K30" s="1111">
        <v>48727</v>
      </c>
      <c r="L30" s="1111">
        <v>42954</v>
      </c>
      <c r="M30" s="1006">
        <v>53543</v>
      </c>
      <c r="N30" s="1111">
        <v>55888</v>
      </c>
      <c r="O30" s="1111">
        <v>44687</v>
      </c>
      <c r="P30" s="1111">
        <v>40149</v>
      </c>
      <c r="Q30" s="1006">
        <v>46170</v>
      </c>
      <c r="R30" s="1111">
        <v>41115</v>
      </c>
      <c r="S30" s="1111">
        <v>38842</v>
      </c>
      <c r="T30" s="1111">
        <v>42362</v>
      </c>
      <c r="U30" s="1006">
        <v>40441</v>
      </c>
      <c r="V30" s="1111">
        <v>26285</v>
      </c>
      <c r="W30" s="1111">
        <v>18943</v>
      </c>
      <c r="X30" s="1111">
        <v>19894</v>
      </c>
      <c r="Y30" s="1006">
        <v>23244</v>
      </c>
      <c r="Z30" s="1132">
        <v>22838</v>
      </c>
      <c r="AA30" s="1132">
        <v>26863</v>
      </c>
      <c r="AB30" s="1111">
        <v>19909</v>
      </c>
      <c r="AC30" s="1006">
        <v>0</v>
      </c>
      <c r="AD30" s="1111">
        <v>27693</v>
      </c>
      <c r="AE30" s="1132">
        <v>37922</v>
      </c>
      <c r="AF30" s="1111">
        <v>19480</v>
      </c>
      <c r="AG30" s="1006">
        <v>22187</v>
      </c>
      <c r="AH30" s="1132">
        <v>0</v>
      </c>
      <c r="AI30" s="1132">
        <v>0</v>
      </c>
      <c r="AJ30" s="1132">
        <v>0</v>
      </c>
      <c r="AK30" s="1006">
        <v>0</v>
      </c>
      <c r="AL30" s="1132">
        <v>0</v>
      </c>
      <c r="AM30" s="1132">
        <v>87449</v>
      </c>
      <c r="AN30" s="1112">
        <v>74128</v>
      </c>
      <c r="AO30" s="1132">
        <v>106349</v>
      </c>
      <c r="AP30" s="1004">
        <v>100905</v>
      </c>
      <c r="AQ30" s="1006">
        <v>75317</v>
      </c>
      <c r="AR30" s="1006">
        <v>70703</v>
      </c>
      <c r="AS30" s="1132">
        <v>91522</v>
      </c>
      <c r="AT30" s="961"/>
      <c r="AU30" s="1111">
        <v>239202</v>
      </c>
      <c r="AV30" s="1111">
        <v>206486</v>
      </c>
      <c r="AW30" s="1133">
        <v>32716</v>
      </c>
      <c r="AX30" s="963">
        <v>0.15844173454858926</v>
      </c>
      <c r="AY30" s="819"/>
      <c r="AZ30" s="1475">
        <v>239202</v>
      </c>
      <c r="BA30" s="964">
        <v>206486</v>
      </c>
      <c r="BB30" s="964">
        <v>186894</v>
      </c>
      <c r="BC30" s="964">
        <v>162760</v>
      </c>
      <c r="BD30" s="964">
        <v>88366</v>
      </c>
      <c r="BE30" s="964">
        <v>91835</v>
      </c>
      <c r="BF30" s="964">
        <f t="shared" ref="BF30:BK30" si="0">SUM(BF19:BF29)</f>
        <v>87572</v>
      </c>
      <c r="BG30" s="964">
        <f t="shared" si="0"/>
        <v>84553</v>
      </c>
      <c r="BH30" s="964">
        <f t="shared" si="0"/>
        <v>98154</v>
      </c>
      <c r="BI30" s="964">
        <f t="shared" si="0"/>
        <v>125171</v>
      </c>
      <c r="BJ30" s="965">
        <f t="shared" si="0"/>
        <v>105485</v>
      </c>
      <c r="BK30" s="965">
        <f t="shared" si="0"/>
        <v>67435</v>
      </c>
      <c r="BL30" s="827">
        <v>154490</v>
      </c>
      <c r="BM30" s="877"/>
      <c r="BO30" s="768"/>
      <c r="BP30" s="768"/>
      <c r="BQ30" s="768"/>
      <c r="BR30" s="768"/>
    </row>
    <row r="31" spans="1:95" s="798" customFormat="1" ht="24.95" customHeight="1" thickBot="1" x14ac:dyDescent="0.25">
      <c r="A31" s="1534" t="s">
        <v>124</v>
      </c>
      <c r="B31" s="1535"/>
      <c r="C31" s="827">
        <v>2098</v>
      </c>
      <c r="D31" s="828">
        <v>0.44196334527069731</v>
      </c>
      <c r="E31" s="783"/>
      <c r="F31" s="796">
        <v>-2649</v>
      </c>
      <c r="G31" s="966">
        <v>-24621</v>
      </c>
      <c r="H31" s="966">
        <v>1294</v>
      </c>
      <c r="I31" s="967">
        <v>4185</v>
      </c>
      <c r="J31" s="966">
        <v>-4747</v>
      </c>
      <c r="K31" s="966">
        <v>-5234</v>
      </c>
      <c r="L31" s="966">
        <v>-2251</v>
      </c>
      <c r="M31" s="967">
        <v>8718</v>
      </c>
      <c r="N31" s="966">
        <v>15385</v>
      </c>
      <c r="O31" s="966">
        <v>3582</v>
      </c>
      <c r="P31" s="966">
        <v>3851</v>
      </c>
      <c r="Q31" s="967">
        <v>6773</v>
      </c>
      <c r="R31" s="966">
        <v>4091</v>
      </c>
      <c r="S31" s="966">
        <v>-1217</v>
      </c>
      <c r="T31" s="966">
        <v>-2888</v>
      </c>
      <c r="U31" s="967">
        <v>-9391</v>
      </c>
      <c r="V31" s="966">
        <v>-7798</v>
      </c>
      <c r="W31" s="966">
        <v>-1746</v>
      </c>
      <c r="X31" s="966">
        <v>-2104</v>
      </c>
      <c r="Y31" s="967">
        <v>2768</v>
      </c>
      <c r="Z31" s="966">
        <v>4874</v>
      </c>
      <c r="AA31" s="966">
        <v>5755</v>
      </c>
      <c r="AB31" s="939">
        <v>174</v>
      </c>
      <c r="AC31" s="967">
        <v>0</v>
      </c>
      <c r="AD31" s="939">
        <v>-27693</v>
      </c>
      <c r="AE31" s="966">
        <v>-37922</v>
      </c>
      <c r="AF31" s="939">
        <v>-19480</v>
      </c>
      <c r="AG31" s="967">
        <v>-22187</v>
      </c>
      <c r="AH31" s="966">
        <v>0</v>
      </c>
      <c r="AI31" s="966">
        <v>0</v>
      </c>
      <c r="AJ31" s="966">
        <v>0</v>
      </c>
      <c r="AK31" s="967">
        <v>0</v>
      </c>
      <c r="AL31" s="966">
        <v>0</v>
      </c>
      <c r="AM31" s="915">
        <v>22134</v>
      </c>
      <c r="AN31" s="914">
        <v>14943</v>
      </c>
      <c r="AO31" s="915">
        <v>48674</v>
      </c>
      <c r="AP31" s="915">
        <v>29246</v>
      </c>
      <c r="AQ31" s="915">
        <v>26110</v>
      </c>
      <c r="AR31" s="915">
        <v>22330</v>
      </c>
      <c r="AS31" s="915">
        <v>33584</v>
      </c>
      <c r="AT31" s="944"/>
      <c r="AU31" s="966">
        <v>-21791</v>
      </c>
      <c r="AV31" s="966">
        <v>-3514</v>
      </c>
      <c r="AW31" s="683">
        <v>-18277</v>
      </c>
      <c r="AX31" s="828" t="s">
        <v>41</v>
      </c>
      <c r="AY31" s="844"/>
      <c r="AZ31" s="1469">
        <v>-21791</v>
      </c>
      <c r="BA31" s="692">
        <v>-3514</v>
      </c>
      <c r="BB31" s="918">
        <v>29591</v>
      </c>
      <c r="BC31" s="692">
        <v>-9405</v>
      </c>
      <c r="BD31" s="692">
        <v>-8880</v>
      </c>
      <c r="BE31" s="918">
        <v>14384</v>
      </c>
      <c r="BF31" s="918">
        <f t="shared" ref="BF31:BK31" si="1">BF15-BF30</f>
        <v>10057</v>
      </c>
      <c r="BG31" s="918">
        <f t="shared" si="1"/>
        <v>-9759</v>
      </c>
      <c r="BH31" s="968">
        <f t="shared" si="1"/>
        <v>-7366</v>
      </c>
      <c r="BI31" s="968">
        <f t="shared" si="1"/>
        <v>62391</v>
      </c>
      <c r="BJ31" s="919">
        <f t="shared" si="1"/>
        <v>44985</v>
      </c>
      <c r="BK31" s="919">
        <f t="shared" si="1"/>
        <v>28124</v>
      </c>
      <c r="BL31" s="1134">
        <v>57268</v>
      </c>
      <c r="BM31" s="1135"/>
      <c r="BO31" s="797"/>
      <c r="BP31" s="797"/>
      <c r="BQ31" s="797"/>
      <c r="BR31" s="797"/>
    </row>
    <row r="32" spans="1:95" s="798" customFormat="1" ht="12.75" customHeight="1" thickTop="1" x14ac:dyDescent="0.2">
      <c r="A32" s="1443"/>
      <c r="B32" s="835" t="s">
        <v>234</v>
      </c>
      <c r="C32" s="827">
        <v>-2</v>
      </c>
      <c r="D32" s="828">
        <v>-2.6595744680851063E-3</v>
      </c>
      <c r="E32" s="783"/>
      <c r="F32" s="1097">
        <v>750</v>
      </c>
      <c r="G32" s="1139">
        <v>750</v>
      </c>
      <c r="H32" s="1139">
        <v>748</v>
      </c>
      <c r="I32" s="689">
        <v>753</v>
      </c>
      <c r="J32" s="1139">
        <v>752</v>
      </c>
      <c r="K32" s="1139">
        <v>752</v>
      </c>
      <c r="L32" s="1139">
        <v>752</v>
      </c>
      <c r="M32" s="689">
        <v>748</v>
      </c>
      <c r="N32" s="1139">
        <v>749</v>
      </c>
      <c r="O32" s="1139">
        <v>676</v>
      </c>
      <c r="P32" s="1139">
        <v>751</v>
      </c>
      <c r="Q32" s="689">
        <v>525</v>
      </c>
      <c r="R32" s="1137">
        <v>0</v>
      </c>
      <c r="S32" s="1140">
        <v>0</v>
      </c>
      <c r="T32" s="1140">
        <v>0</v>
      </c>
      <c r="U32" s="1141">
        <v>0</v>
      </c>
      <c r="V32" s="1140">
        <v>0</v>
      </c>
      <c r="W32" s="1140">
        <v>0</v>
      </c>
      <c r="X32" s="1140">
        <v>0</v>
      </c>
      <c r="Y32" s="697">
        <v>0</v>
      </c>
      <c r="Z32" s="683"/>
      <c r="AA32" s="451"/>
      <c r="AB32" s="683"/>
      <c r="AC32" s="697"/>
      <c r="AD32" s="683"/>
      <c r="AE32" s="451"/>
      <c r="AF32" s="683"/>
      <c r="AG32" s="697"/>
      <c r="AH32" s="451"/>
      <c r="AI32" s="451"/>
      <c r="AJ32" s="451"/>
      <c r="AK32" s="697"/>
      <c r="AL32" s="451"/>
      <c r="AM32" s="273"/>
      <c r="AN32" s="1142"/>
      <c r="AO32" s="273"/>
      <c r="AP32" s="273"/>
      <c r="AQ32" s="273"/>
      <c r="AR32" s="273"/>
      <c r="AS32" s="273"/>
      <c r="AT32" s="1143"/>
      <c r="AU32" s="683">
        <v>3001</v>
      </c>
      <c r="AV32" s="1140">
        <v>3004</v>
      </c>
      <c r="AW32" s="683">
        <v>-3</v>
      </c>
      <c r="AX32" s="828">
        <v>-9.9866844207723037E-4</v>
      </c>
      <c r="AY32" s="1245"/>
      <c r="AZ32" s="1008">
        <v>3001</v>
      </c>
      <c r="BA32" s="1144">
        <v>3004</v>
      </c>
      <c r="BB32" s="1144">
        <v>2701</v>
      </c>
      <c r="BC32" s="1144">
        <v>0</v>
      </c>
      <c r="BD32" s="1144">
        <v>0</v>
      </c>
      <c r="BE32" s="1144">
        <v>0</v>
      </c>
      <c r="BF32" s="1144">
        <v>0</v>
      </c>
      <c r="BG32" s="1144">
        <v>0</v>
      </c>
      <c r="BH32" s="913"/>
      <c r="BI32" s="929"/>
      <c r="BJ32" s="977"/>
      <c r="BK32" s="926"/>
      <c r="BL32" s="838"/>
      <c r="BM32" s="1135"/>
      <c r="BO32" s="797"/>
      <c r="BP32" s="797"/>
      <c r="BQ32" s="797"/>
      <c r="BR32" s="797"/>
    </row>
    <row r="33" spans="1:70" s="798" customFormat="1" ht="18.75" customHeight="1" thickBot="1" x14ac:dyDescent="0.25">
      <c r="A33" s="1534" t="s">
        <v>71</v>
      </c>
      <c r="B33" s="1536"/>
      <c r="C33" s="836">
        <v>2100</v>
      </c>
      <c r="D33" s="837">
        <v>0.38188761593016912</v>
      </c>
      <c r="E33" s="783"/>
      <c r="F33" s="615">
        <v>-3399</v>
      </c>
      <c r="G33" s="718">
        <v>-25371</v>
      </c>
      <c r="H33" s="718">
        <v>546</v>
      </c>
      <c r="I33" s="983">
        <v>3432</v>
      </c>
      <c r="J33" s="718">
        <v>-5499</v>
      </c>
      <c r="K33" s="718">
        <v>-5986</v>
      </c>
      <c r="L33" s="718">
        <v>-3003</v>
      </c>
      <c r="M33" s="983">
        <v>7970</v>
      </c>
      <c r="N33" s="1145">
        <v>14636</v>
      </c>
      <c r="O33" s="1145">
        <v>2906</v>
      </c>
      <c r="P33" s="1145">
        <v>3100</v>
      </c>
      <c r="Q33" s="983">
        <v>6248</v>
      </c>
      <c r="R33" s="1145">
        <v>4091</v>
      </c>
      <c r="S33" s="718">
        <v>-1217</v>
      </c>
      <c r="T33" s="718">
        <v>-2888</v>
      </c>
      <c r="U33" s="722">
        <v>-9391</v>
      </c>
      <c r="V33" s="718">
        <v>-7798</v>
      </c>
      <c r="W33" s="718">
        <v>-1746</v>
      </c>
      <c r="X33" s="718">
        <v>-2104</v>
      </c>
      <c r="Y33" s="722">
        <v>2768</v>
      </c>
      <c r="Z33" s="718">
        <v>4874</v>
      </c>
      <c r="AA33" s="718">
        <v>5755</v>
      </c>
      <c r="AB33" s="718">
        <v>174</v>
      </c>
      <c r="AC33" s="722">
        <v>0</v>
      </c>
      <c r="AD33" s="718">
        <v>-27693</v>
      </c>
      <c r="AE33" s="718">
        <v>-37922</v>
      </c>
      <c r="AF33" s="718">
        <v>-19480</v>
      </c>
      <c r="AG33" s="722">
        <v>-22187</v>
      </c>
      <c r="AH33" s="718">
        <v>0</v>
      </c>
      <c r="AI33" s="718">
        <v>0</v>
      </c>
      <c r="AJ33" s="718">
        <v>0</v>
      </c>
      <c r="AK33" s="722">
        <v>0</v>
      </c>
      <c r="AL33" s="718">
        <v>0</v>
      </c>
      <c r="AM33" s="1146" t="s">
        <v>122</v>
      </c>
      <c r="AN33" s="1147" t="s">
        <v>122</v>
      </c>
      <c r="AO33" s="1146"/>
      <c r="AP33" s="1146"/>
      <c r="AQ33" s="1146"/>
      <c r="AR33" s="1146"/>
      <c r="AS33" s="1146"/>
      <c r="AT33" s="1143"/>
      <c r="AU33" s="718">
        <v>-24792</v>
      </c>
      <c r="AV33" s="718">
        <v>-6518</v>
      </c>
      <c r="AW33" s="718">
        <v>-18274</v>
      </c>
      <c r="AX33" s="837">
        <v>-2.8036207425590671</v>
      </c>
      <c r="AY33" s="974"/>
      <c r="AZ33" s="726">
        <v>-24792</v>
      </c>
      <c r="BA33" s="726">
        <v>-6518</v>
      </c>
      <c r="BB33" s="726">
        <v>26890</v>
      </c>
      <c r="BC33" s="726">
        <v>-9405</v>
      </c>
      <c r="BD33" s="726">
        <v>-8880</v>
      </c>
      <c r="BE33" s="726">
        <v>14384</v>
      </c>
      <c r="BF33" s="726">
        <f>BF15-BF30</f>
        <v>10057</v>
      </c>
      <c r="BG33" s="726">
        <f>BG15-BG30</f>
        <v>-9759</v>
      </c>
      <c r="BH33" s="982">
        <f>BH15-BH30</f>
        <v>-7366</v>
      </c>
      <c r="BI33" s="983">
        <f>BI31-BI32</f>
        <v>62391</v>
      </c>
      <c r="BJ33" s="984">
        <f>BJ31-BJ32</f>
        <v>44985</v>
      </c>
      <c r="BK33" s="919">
        <f>BK31-BK32</f>
        <v>28124</v>
      </c>
      <c r="BL33" s="838"/>
      <c r="BM33" s="1135"/>
      <c r="BO33" s="1495"/>
      <c r="BP33" s="797"/>
      <c r="BQ33" s="797"/>
      <c r="BR33" s="797"/>
    </row>
    <row r="34" spans="1:70" ht="12.75" customHeight="1" thickTop="1" x14ac:dyDescent="0.2">
      <c r="A34" s="833"/>
      <c r="B34" s="833"/>
      <c r="C34" s="838"/>
      <c r="D34" s="839"/>
      <c r="E34" s="801"/>
      <c r="F34" s="801"/>
      <c r="G34" s="985"/>
      <c r="H34" s="985"/>
      <c r="I34" s="819"/>
      <c r="J34" s="839"/>
      <c r="K34" s="985"/>
      <c r="L34" s="985"/>
      <c r="M34" s="819"/>
      <c r="N34" s="839"/>
      <c r="O34" s="985"/>
      <c r="P34" s="985"/>
      <c r="Q34" s="819"/>
      <c r="R34" s="839"/>
      <c r="S34" s="985"/>
      <c r="T34" s="985"/>
      <c r="U34" s="819"/>
      <c r="V34" s="839"/>
      <c r="W34" s="839"/>
      <c r="X34" s="985"/>
      <c r="Y34" s="819"/>
      <c r="Z34" s="839"/>
      <c r="AA34" s="839"/>
      <c r="AB34" s="839"/>
      <c r="AC34" s="819"/>
      <c r="AD34" s="839"/>
      <c r="AE34" s="839"/>
      <c r="AF34" s="839"/>
      <c r="AG34" s="819"/>
      <c r="AH34" s="839"/>
      <c r="AI34" s="839"/>
      <c r="AJ34" s="839"/>
      <c r="AK34" s="819"/>
      <c r="AL34" s="833"/>
      <c r="AM34" s="833"/>
      <c r="AN34" s="833"/>
      <c r="AO34" s="833"/>
      <c r="AP34" s="986"/>
      <c r="AQ34" s="986"/>
      <c r="AR34" s="986"/>
      <c r="AS34" s="986"/>
      <c r="AT34" s="819"/>
      <c r="AU34" s="819"/>
      <c r="AV34" s="844"/>
      <c r="AW34" s="912"/>
      <c r="AX34" s="839"/>
      <c r="AY34" s="844"/>
      <c r="AZ34" s="844"/>
      <c r="BA34" s="844"/>
      <c r="BB34" s="844"/>
      <c r="BC34" s="844"/>
      <c r="BD34" s="844"/>
      <c r="BE34" s="844"/>
      <c r="BF34" s="844"/>
      <c r="BG34" s="844"/>
      <c r="BH34" s="838"/>
      <c r="BI34" s="838"/>
      <c r="BJ34" s="838"/>
      <c r="BK34" s="838"/>
      <c r="BL34" s="838"/>
      <c r="BM34" s="814"/>
      <c r="BO34" s="768"/>
      <c r="BP34" s="768"/>
      <c r="BQ34" s="768"/>
      <c r="BR34" s="768"/>
    </row>
    <row r="35" spans="1:70" ht="12.75" customHeight="1" x14ac:dyDescent="0.2">
      <c r="A35" s="1101" t="s">
        <v>217</v>
      </c>
      <c r="B35" s="833"/>
      <c r="C35" s="840">
        <v>6.1476532629218763</v>
      </c>
      <c r="D35" s="839"/>
      <c r="E35" s="801"/>
      <c r="F35" s="139">
        <v>0.55973363251420505</v>
      </c>
      <c r="G35" s="310">
        <v>0.55670463823335015</v>
      </c>
      <c r="H35" s="310">
        <v>0.46079167560609313</v>
      </c>
      <c r="I35" s="310">
        <v>0.43956184390689185</v>
      </c>
      <c r="J35" s="310">
        <v>0.49825709988498629</v>
      </c>
      <c r="K35" s="310">
        <v>0.48462971052813097</v>
      </c>
      <c r="L35" s="310">
        <v>0.47672161757118642</v>
      </c>
      <c r="M35" s="310">
        <v>0.45604792727389537</v>
      </c>
      <c r="N35" s="310">
        <v>0.4403350497383301</v>
      </c>
      <c r="O35" s="310">
        <v>0.50796577513517993</v>
      </c>
      <c r="P35" s="310">
        <v>0.4989318181818182</v>
      </c>
      <c r="Q35" s="310">
        <v>0.4792701584723193</v>
      </c>
      <c r="R35" s="310">
        <v>0.5197982568685573</v>
      </c>
      <c r="S35" s="310">
        <v>0.49724916943521597</v>
      </c>
      <c r="T35" s="310">
        <v>0.4967826924051274</v>
      </c>
      <c r="U35" s="310">
        <v>0.58276972624798706</v>
      </c>
      <c r="V35" s="310">
        <v>0.64553470005950131</v>
      </c>
      <c r="W35" s="310">
        <v>0.47857184392626623</v>
      </c>
      <c r="X35" s="310">
        <v>0.48870151770657672</v>
      </c>
      <c r="Y35" s="310">
        <v>0.50046132554205747</v>
      </c>
      <c r="Z35" s="310" t="e">
        <v>#REF!</v>
      </c>
      <c r="AA35" s="310" t="e">
        <v>#REF!</v>
      </c>
      <c r="AB35" s="310" t="e">
        <v>#REF!</v>
      </c>
      <c r="AC35" s="310" t="e">
        <v>#DIV/0!</v>
      </c>
      <c r="AD35" s="310" t="e">
        <v>#DIV/0!</v>
      </c>
      <c r="AE35" s="310" t="e">
        <v>#DIV/0!</v>
      </c>
      <c r="AF35" s="310" t="e">
        <v>#DIV/0!</v>
      </c>
      <c r="AG35" s="310" t="e">
        <v>#DIV/0!</v>
      </c>
      <c r="AH35" s="310" t="e">
        <v>#DIV/0!</v>
      </c>
      <c r="AI35" s="310" t="e">
        <v>#DIV/0!</v>
      </c>
      <c r="AJ35" s="310" t="e">
        <v>#DIV/0!</v>
      </c>
      <c r="AK35" s="310" t="e">
        <v>#DIV/0!</v>
      </c>
      <c r="AL35" s="310" t="e">
        <v>#DIV/0!</v>
      </c>
      <c r="AM35" s="310" t="e">
        <v>#DIV/0!</v>
      </c>
      <c r="AN35" s="310" t="e">
        <v>#DIV/0!</v>
      </c>
      <c r="AO35" s="310" t="e">
        <v>#DIV/0!</v>
      </c>
      <c r="AP35" s="310" t="e">
        <v>#DIV/0!</v>
      </c>
      <c r="AQ35" s="310" t="e">
        <v>#DIV/0!</v>
      </c>
      <c r="AR35" s="310" t="e">
        <v>#DIV/0!</v>
      </c>
      <c r="AS35" s="310" t="e">
        <v>#DIV/0!</v>
      </c>
      <c r="AT35" s="310"/>
      <c r="AU35" s="310">
        <v>0.50328640225195598</v>
      </c>
      <c r="AV35" s="310">
        <v>0.47807086691760442</v>
      </c>
      <c r="AW35" s="840">
        <v>2.5215535334351555</v>
      </c>
      <c r="AX35" s="839"/>
      <c r="AY35" s="844"/>
      <c r="AZ35" s="310">
        <v>0.50328640225195598</v>
      </c>
      <c r="BA35" s="310">
        <v>0.47807086691760442</v>
      </c>
      <c r="BB35" s="310">
        <v>0.47684597085248398</v>
      </c>
      <c r="BC35" s="310">
        <v>0.5210915848847445</v>
      </c>
      <c r="BD35" s="310">
        <v>0.52683491432453511</v>
      </c>
      <c r="BE35" s="310">
        <v>0.51290258804921907</v>
      </c>
      <c r="BF35" s="310">
        <f t="shared" ref="BF35:BH36" si="2">+BF17/BF$14</f>
        <v>0.54532976881869122</v>
      </c>
      <c r="BG35" s="310">
        <f t="shared" si="2"/>
        <v>0.46133379682862263</v>
      </c>
      <c r="BH35" s="310" t="e">
        <f t="shared" si="2"/>
        <v>#REF!</v>
      </c>
      <c r="BI35" s="838"/>
      <c r="BJ35" s="838"/>
      <c r="BK35" s="838"/>
      <c r="BL35" s="838"/>
      <c r="BM35" s="814"/>
      <c r="BO35" s="768"/>
      <c r="BP35" s="768"/>
      <c r="BQ35" s="768"/>
      <c r="BR35" s="768"/>
    </row>
    <row r="36" spans="1:70" ht="12.75" customHeight="1" x14ac:dyDescent="0.2">
      <c r="A36" s="1101" t="s">
        <v>218</v>
      </c>
      <c r="B36" s="833"/>
      <c r="C36" s="840">
        <v>0.19179884597446337</v>
      </c>
      <c r="D36" s="839"/>
      <c r="E36" s="801"/>
      <c r="F36" s="139">
        <v>5.8575513010748793E-2</v>
      </c>
      <c r="G36" s="310">
        <v>5.3166673146456206E-2</v>
      </c>
      <c r="H36" s="310">
        <v>4.9703211041979549E-2</v>
      </c>
      <c r="I36" s="310">
        <v>5.9808306709265173E-2</v>
      </c>
      <c r="J36" s="310">
        <v>5.665752455100416E-2</v>
      </c>
      <c r="K36" s="310">
        <v>6.4447152415331208E-2</v>
      </c>
      <c r="L36" s="310">
        <v>6.4884652236935847E-2</v>
      </c>
      <c r="M36" s="310">
        <v>3.3825348131253916E-2</v>
      </c>
      <c r="N36" s="310">
        <v>1.804329830370547E-2</v>
      </c>
      <c r="O36" s="310">
        <v>1.9743520686154675E-2</v>
      </c>
      <c r="P36" s="310">
        <v>2.1000000000000001E-2</v>
      </c>
      <c r="Q36" s="310">
        <v>1.605500254991217E-2</v>
      </c>
      <c r="R36" s="310">
        <v>1.7763128788213955E-2</v>
      </c>
      <c r="S36" s="310">
        <v>5.5016611295681059E-3</v>
      </c>
      <c r="T36" s="310">
        <v>1.2818564118153722E-2</v>
      </c>
      <c r="U36" s="310">
        <v>2.9790660225442835E-2</v>
      </c>
      <c r="V36" s="310">
        <v>6.69118840266133E-2</v>
      </c>
      <c r="W36" s="310">
        <v>6.7686224341454909E-2</v>
      </c>
      <c r="X36" s="310">
        <v>5.2951096121416526E-2</v>
      </c>
      <c r="Y36" s="310">
        <v>4.2288174688605261E-2</v>
      </c>
      <c r="Z36" s="310">
        <v>1.1799942263279446E-2</v>
      </c>
      <c r="AA36" s="310">
        <v>1.1956588386780305E-2</v>
      </c>
      <c r="AB36" s="310">
        <v>6.4283224617835977E-2</v>
      </c>
      <c r="AC36" s="310" t="e">
        <v>#DIV/0!</v>
      </c>
      <c r="AD36" s="310" t="e">
        <v>#DIV/0!</v>
      </c>
      <c r="AE36" s="310" t="e">
        <v>#DIV/0!</v>
      </c>
      <c r="AF36" s="310" t="e">
        <v>#DIV/0!</v>
      </c>
      <c r="AG36" s="310" t="e">
        <v>#DIV/0!</v>
      </c>
      <c r="AH36" s="310" t="e">
        <v>#DIV/0!</v>
      </c>
      <c r="AI36" s="310" t="e">
        <v>#DIV/0!</v>
      </c>
      <c r="AJ36" s="310" t="e">
        <v>#DIV/0!</v>
      </c>
      <c r="AK36" s="310" t="e">
        <v>#DIV/0!</v>
      </c>
      <c r="AL36" s="310" t="e">
        <v>#DIV/0!</v>
      </c>
      <c r="AM36" s="310" t="e">
        <v>#DIV/0!</v>
      </c>
      <c r="AN36" s="310" t="e">
        <v>#DIV/0!</v>
      </c>
      <c r="AO36" s="310" t="e">
        <v>#DIV/0!</v>
      </c>
      <c r="AP36" s="310" t="e">
        <v>#DIV/0!</v>
      </c>
      <c r="AQ36" s="310" t="e">
        <v>#DIV/0!</v>
      </c>
      <c r="AR36" s="310" t="e">
        <v>#DIV/0!</v>
      </c>
      <c r="AS36" s="310" t="e">
        <v>#DIV/0!</v>
      </c>
      <c r="AT36" s="310"/>
      <c r="AU36" s="310">
        <v>5.5323787664837566E-2</v>
      </c>
      <c r="AV36" s="310">
        <v>5.297282383777073E-2</v>
      </c>
      <c r="AW36" s="840">
        <v>0.23509638270668362</v>
      </c>
      <c r="AX36" s="839"/>
      <c r="AY36" s="844"/>
      <c r="AZ36" s="310">
        <v>5.5323787664837566E-2</v>
      </c>
      <c r="BA36" s="310">
        <v>5.297282383777073E-2</v>
      </c>
      <c r="BB36" s="310">
        <v>1.8537081091068667E-2</v>
      </c>
      <c r="BC36" s="310">
        <v>1.5917316031430342E-2</v>
      </c>
      <c r="BD36" s="310">
        <v>5.5896635885564754E-2</v>
      </c>
      <c r="BE36" s="310">
        <v>2.6916088458750317E-2</v>
      </c>
      <c r="BF36" s="310">
        <f t="shared" si="2"/>
        <v>6.0023148859457741E-3</v>
      </c>
      <c r="BG36" s="310">
        <f t="shared" si="2"/>
        <v>2.018878519667353E-3</v>
      </c>
      <c r="BH36" s="988" t="e">
        <f t="shared" si="2"/>
        <v>#REF!</v>
      </c>
      <c r="BI36" s="838"/>
      <c r="BJ36" s="838"/>
      <c r="BK36" s="838"/>
      <c r="BL36" s="838"/>
      <c r="BM36" s="814"/>
      <c r="BO36" s="768"/>
      <c r="BP36" s="768"/>
      <c r="BQ36" s="768"/>
      <c r="BR36" s="768"/>
    </row>
    <row r="37" spans="1:70" ht="12.75" customHeight="1" x14ac:dyDescent="0.2">
      <c r="A37" s="841" t="s">
        <v>73</v>
      </c>
      <c r="B37" s="842"/>
      <c r="C37" s="840">
        <v>6.3394521088963369</v>
      </c>
      <c r="D37" s="839"/>
      <c r="E37" s="801"/>
      <c r="F37" s="802">
        <v>0.61830914552495386</v>
      </c>
      <c r="G37" s="855">
        <v>0.60987131137980644</v>
      </c>
      <c r="H37" s="855">
        <v>0.51049488664807263</v>
      </c>
      <c r="I37" s="855">
        <v>0.49937015061615703</v>
      </c>
      <c r="J37" s="855">
        <v>0.55491462443599049</v>
      </c>
      <c r="K37" s="855">
        <v>0.54907686294346214</v>
      </c>
      <c r="L37" s="855">
        <v>0.54160626980812221</v>
      </c>
      <c r="M37" s="855">
        <v>0.4898732754051493</v>
      </c>
      <c r="N37" s="855">
        <v>0.45837834804203553</v>
      </c>
      <c r="O37" s="855">
        <v>0.52770929582133463</v>
      </c>
      <c r="P37" s="855">
        <v>0.51993181818181822</v>
      </c>
      <c r="Q37" s="855">
        <v>0.49532516102223145</v>
      </c>
      <c r="R37" s="855">
        <v>0.53756138565677125</v>
      </c>
      <c r="S37" s="855">
        <v>0.50275083056478409</v>
      </c>
      <c r="T37" s="855">
        <v>0.50960125652328114</v>
      </c>
      <c r="U37" s="855">
        <v>0.61256038647342992</v>
      </c>
      <c r="V37" s="855">
        <v>0.71244658408611461</v>
      </c>
      <c r="W37" s="855">
        <v>0.54625806826772116</v>
      </c>
      <c r="X37" s="855">
        <v>0.54165261382799323</v>
      </c>
      <c r="Y37" s="855">
        <v>0.54274950023066282</v>
      </c>
      <c r="Z37" s="855">
        <v>0.52886836027713624</v>
      </c>
      <c r="AA37" s="855">
        <v>0.54172542767796927</v>
      </c>
      <c r="AB37" s="855">
        <v>0.55086391475377183</v>
      </c>
      <c r="AC37" s="855" t="e">
        <v>#DIV/0!</v>
      </c>
      <c r="AD37" s="855">
        <v>0.51723611026220895</v>
      </c>
      <c r="AE37" s="855">
        <v>0.53841046875272991</v>
      </c>
      <c r="AF37" s="855">
        <v>0.56449056603773584</v>
      </c>
      <c r="AG37" s="855">
        <v>0.57280228921275034</v>
      </c>
      <c r="AH37" s="855" t="e">
        <v>#DIV/0!</v>
      </c>
      <c r="AI37" s="855" t="e">
        <v>#DIV/0!</v>
      </c>
      <c r="AJ37" s="855" t="e">
        <v>#DIV/0!</v>
      </c>
      <c r="AK37" s="855" t="e">
        <v>#DIV/0!</v>
      </c>
      <c r="AL37" s="855" t="e">
        <v>#DIV/0!</v>
      </c>
      <c r="AM37" s="988">
        <v>0.52900000000000003</v>
      </c>
      <c r="AN37" s="988">
        <v>0.47399999999999998</v>
      </c>
      <c r="AO37" s="988">
        <v>0.49199999999999999</v>
      </c>
      <c r="AP37" s="988">
        <v>0.54400000000000004</v>
      </c>
      <c r="AQ37" s="988">
        <v>0.50800000000000001</v>
      </c>
      <c r="AR37" s="988">
        <v>0.48699999999999999</v>
      </c>
      <c r="AS37" s="988">
        <v>0.52700000000000002</v>
      </c>
      <c r="AT37" s="819"/>
      <c r="AU37" s="855">
        <v>0.55861018991679356</v>
      </c>
      <c r="AV37" s="987">
        <v>0.53104369075537516</v>
      </c>
      <c r="AW37" s="840">
        <v>2.7566499161418401</v>
      </c>
      <c r="AX37" s="839"/>
      <c r="AY37" s="844"/>
      <c r="AZ37" s="855">
        <v>0.55861018991679356</v>
      </c>
      <c r="BA37" s="987">
        <v>0.53104369075537516</v>
      </c>
      <c r="BB37" s="987">
        <v>0.49538305194355264</v>
      </c>
      <c r="BC37" s="987">
        <v>0.53700890091617492</v>
      </c>
      <c r="BD37" s="987">
        <v>0.58273155021009992</v>
      </c>
      <c r="BE37" s="987">
        <v>0.53981867650796933</v>
      </c>
      <c r="BF37" s="987">
        <f t="shared" ref="BF37:BK37" si="3">BF19/BF15</f>
        <v>0.55133208370463693</v>
      </c>
      <c r="BG37" s="988">
        <f t="shared" si="3"/>
        <v>0.46335267534828994</v>
      </c>
      <c r="BH37" s="988">
        <f t="shared" si="3"/>
        <v>0.5192977045424505</v>
      </c>
      <c r="BI37" s="988">
        <f t="shared" si="3"/>
        <v>0.52591676352352823</v>
      </c>
      <c r="BJ37" s="989">
        <f t="shared" si="3"/>
        <v>0.54668040140891871</v>
      </c>
      <c r="BK37" s="989">
        <f t="shared" si="3"/>
        <v>0.49978547284923452</v>
      </c>
      <c r="BL37" s="989">
        <v>0.56799999999999995</v>
      </c>
      <c r="BM37" s="814"/>
      <c r="BO37" s="768"/>
      <c r="BP37" s="768"/>
      <c r="BQ37" s="768"/>
      <c r="BR37" s="768"/>
    </row>
    <row r="38" spans="1:70" ht="12.75" customHeight="1" x14ac:dyDescent="0.2">
      <c r="A38" s="449" t="s">
        <v>145</v>
      </c>
      <c r="B38" s="842"/>
      <c r="C38" s="840">
        <v>7.536807098635756</v>
      </c>
      <c r="D38" s="839"/>
      <c r="E38" s="801"/>
      <c r="F38" s="802">
        <v>0.67871231587709457</v>
      </c>
      <c r="G38" s="855">
        <v>0.67166906418879513</v>
      </c>
      <c r="H38" s="855">
        <v>0.56114567689337047</v>
      </c>
      <c r="I38" s="855">
        <v>0.54170698311273391</v>
      </c>
      <c r="J38" s="855">
        <v>0.60334424489073701</v>
      </c>
      <c r="K38" s="855">
        <v>0.60706320557331062</v>
      </c>
      <c r="L38" s="855">
        <v>0.59806402476475939</v>
      </c>
      <c r="M38" s="855">
        <v>0.52888646183003807</v>
      </c>
      <c r="N38" s="855">
        <v>0.49248663589297492</v>
      </c>
      <c r="O38" s="855">
        <v>0.5783629244442603</v>
      </c>
      <c r="P38" s="855">
        <v>0.57920454545454547</v>
      </c>
      <c r="Q38" s="855">
        <v>0.54158245660427251</v>
      </c>
      <c r="R38" s="855">
        <v>0.60527363624297659</v>
      </c>
      <c r="S38" s="855">
        <v>0.55837873754152823</v>
      </c>
      <c r="T38" s="855">
        <v>0.56903278107108479</v>
      </c>
      <c r="U38" s="855">
        <v>0.69513687600644125</v>
      </c>
      <c r="V38" s="855">
        <v>0.78292854438253912</v>
      </c>
      <c r="W38" s="855">
        <v>0.60719893004593828</v>
      </c>
      <c r="X38" s="855">
        <v>0.60505902192242833</v>
      </c>
      <c r="Y38" s="855">
        <v>0.58476856835306779</v>
      </c>
      <c r="Z38" s="855">
        <v>0.57105225173210161</v>
      </c>
      <c r="AA38" s="855">
        <v>0.58004782635354712</v>
      </c>
      <c r="AB38" s="855">
        <v>0.61634217995319429</v>
      </c>
      <c r="AC38" s="855" t="e">
        <v>#DIV/0!</v>
      </c>
      <c r="AD38" s="855">
        <v>0.53972862294480772</v>
      </c>
      <c r="AE38" s="855">
        <v>0.55773363383825147</v>
      </c>
      <c r="AF38" s="855">
        <v>0.58128301886792455</v>
      </c>
      <c r="AG38" s="855">
        <v>0.58840753310707394</v>
      </c>
      <c r="AH38" s="855" t="e">
        <v>#DIV/0!</v>
      </c>
      <c r="AI38" s="855" t="e">
        <v>#DIV/0!</v>
      </c>
      <c r="AJ38" s="855" t="e">
        <v>#DIV/0!</v>
      </c>
      <c r="AK38" s="855" t="e">
        <v>#DIV/0!</v>
      </c>
      <c r="AL38" s="855" t="e">
        <v>#DIV/0!</v>
      </c>
      <c r="AM38" s="988">
        <v>0.55900000000000005</v>
      </c>
      <c r="AN38" s="988">
        <v>0.51</v>
      </c>
      <c r="AO38" s="988">
        <v>0.51700000000000002</v>
      </c>
      <c r="AP38" s="988">
        <v>0.56399999999999995</v>
      </c>
      <c r="AQ38" s="988">
        <v>0.53900000000000003</v>
      </c>
      <c r="AR38" s="988">
        <v>0.51100000000000001</v>
      </c>
      <c r="AS38" s="988">
        <v>0.55300000000000005</v>
      </c>
      <c r="AT38" s="819"/>
      <c r="AU38" s="855">
        <v>0.61228272718491705</v>
      </c>
      <c r="AV38" s="987">
        <v>0.58024259503773923</v>
      </c>
      <c r="AW38" s="840">
        <v>3.2040132147177824</v>
      </c>
      <c r="AX38" s="839"/>
      <c r="AY38" s="844"/>
      <c r="AZ38" s="855">
        <v>0.61228272718491705</v>
      </c>
      <c r="BA38" s="987">
        <v>0.58024259503773923</v>
      </c>
      <c r="BB38" s="987">
        <v>0.54126613853153793</v>
      </c>
      <c r="BC38" s="987">
        <v>0.60263441035505849</v>
      </c>
      <c r="BD38" s="987">
        <v>0.64025111340361829</v>
      </c>
      <c r="BE38" s="987">
        <v>0.58614748773759873</v>
      </c>
      <c r="BF38" s="987">
        <f t="shared" ref="BF38:BK38" si="4">(BF19+BF20)/BF15</f>
        <v>0.59586803101537456</v>
      </c>
      <c r="BG38" s="988">
        <f t="shared" si="4"/>
        <v>0.53236890659678582</v>
      </c>
      <c r="BH38" s="988">
        <f t="shared" si="4"/>
        <v>0.56867647706745383</v>
      </c>
      <c r="BI38" s="988">
        <f t="shared" si="4"/>
        <v>0.53576417397980403</v>
      </c>
      <c r="BJ38" s="989">
        <f t="shared" si="4"/>
        <v>0.56272346647172189</v>
      </c>
      <c r="BK38" s="989">
        <f t="shared" si="4"/>
        <v>0.56988875982377385</v>
      </c>
      <c r="BL38" s="989">
        <v>0.627</v>
      </c>
      <c r="BM38" s="814"/>
      <c r="BO38" s="768"/>
      <c r="BP38" s="768"/>
      <c r="BQ38" s="768"/>
      <c r="BR38" s="768"/>
    </row>
    <row r="39" spans="1:70" ht="12.75" customHeight="1" x14ac:dyDescent="0.2">
      <c r="A39" s="841" t="s">
        <v>74</v>
      </c>
      <c r="B39" s="842"/>
      <c r="C39" s="840">
        <v>-11.142818036508629</v>
      </c>
      <c r="D39" s="839"/>
      <c r="E39" s="801"/>
      <c r="F39" s="802">
        <v>0.36922297419564981</v>
      </c>
      <c r="G39" s="855">
        <v>0.8069476303409665</v>
      </c>
      <c r="H39" s="855">
        <v>0.41571908746334835</v>
      </c>
      <c r="I39" s="855">
        <v>0.38188954815152898</v>
      </c>
      <c r="J39" s="855">
        <v>0.48065115456073609</v>
      </c>
      <c r="K39" s="855">
        <v>0.51327799875842095</v>
      </c>
      <c r="L39" s="855">
        <v>0.45723902415055401</v>
      </c>
      <c r="M39" s="855">
        <v>0.33109008849841792</v>
      </c>
      <c r="N39" s="855">
        <v>0.29165322071471667</v>
      </c>
      <c r="O39" s="855">
        <v>0.34742795583086455</v>
      </c>
      <c r="P39" s="855">
        <v>0.33327272727272728</v>
      </c>
      <c r="Q39" s="855">
        <v>0.33048750543036853</v>
      </c>
      <c r="R39" s="855">
        <v>0.30422952705393091</v>
      </c>
      <c r="S39" s="855">
        <v>0.47396677740863785</v>
      </c>
      <c r="T39" s="855">
        <v>0.50412930029893099</v>
      </c>
      <c r="U39" s="855">
        <v>0.60731078904991953</v>
      </c>
      <c r="V39" s="855">
        <v>0.63888137610212581</v>
      </c>
      <c r="W39" s="855">
        <v>0.4943304064662441</v>
      </c>
      <c r="X39" s="855">
        <v>0.5132096683530073</v>
      </c>
      <c r="Y39" s="855">
        <v>0.30881900661233275</v>
      </c>
      <c r="Z39" s="855">
        <v>0.25306726327944573</v>
      </c>
      <c r="AA39" s="855">
        <v>0.24351585014409222</v>
      </c>
      <c r="AB39" s="855">
        <v>0.37499377583030424</v>
      </c>
      <c r="AC39" s="855" t="e">
        <v>#DIV/0!</v>
      </c>
      <c r="AD39" s="855" t="e">
        <v>#DIV/0!</v>
      </c>
      <c r="AE39" s="855" t="e">
        <v>#DIV/0!</v>
      </c>
      <c r="AF39" s="855" t="e">
        <v>#DIV/0!</v>
      </c>
      <c r="AG39" s="855" t="e">
        <v>#DIV/0!</v>
      </c>
      <c r="AH39" s="855" t="e">
        <v>#DIV/0!</v>
      </c>
      <c r="AI39" s="855" t="e">
        <v>#DIV/0!</v>
      </c>
      <c r="AJ39" s="855" t="e">
        <v>#DIV/0!</v>
      </c>
      <c r="AK39" s="855" t="e">
        <v>#DIV/0!</v>
      </c>
      <c r="AL39" s="855" t="e">
        <v>#DIV/0!</v>
      </c>
      <c r="AM39" s="855" t="e">
        <v>#DIV/0!</v>
      </c>
      <c r="AN39" s="855" t="e">
        <v>#DIV/0!</v>
      </c>
      <c r="AO39" s="855" t="e">
        <v>#DIV/0!</v>
      </c>
      <c r="AP39" s="855" t="e">
        <v>#DIV/0!</v>
      </c>
      <c r="AQ39" s="855" t="e">
        <v>#DIV/0!</v>
      </c>
      <c r="AR39" s="855" t="e">
        <v>#DIV/0!</v>
      </c>
      <c r="AS39" s="855" t="e">
        <v>#DIV/0!</v>
      </c>
      <c r="AT39" s="855"/>
      <c r="AU39" s="855">
        <v>0.48794679202064295</v>
      </c>
      <c r="AV39" s="987">
        <v>0.43707013775299058</v>
      </c>
      <c r="AW39" s="840">
        <v>5.0876654267652368</v>
      </c>
      <c r="AX39" s="839"/>
      <c r="AY39" s="844"/>
      <c r="AZ39" s="855">
        <v>0.48794679202064295</v>
      </c>
      <c r="BA39" s="987">
        <v>0.43707013775299058</v>
      </c>
      <c r="BB39" s="987">
        <v>0.32204540730304643</v>
      </c>
      <c r="BC39" s="987">
        <v>0.45869388021257868</v>
      </c>
      <c r="BD39" s="987">
        <v>0.47146667337644366</v>
      </c>
      <c r="BE39" s="987">
        <v>0.2784341784426515</v>
      </c>
      <c r="BF39" s="987">
        <f>(BF30-BF19-BF20)/BF15</f>
        <v>0.30111954439766875</v>
      </c>
      <c r="BG39" s="987">
        <f>(BG30-BG19-BG20)/BG15</f>
        <v>0.59810947402198034</v>
      </c>
      <c r="BH39" s="987">
        <f>(BH30-BH19-BH20)/BH15</f>
        <v>0.51245759351456144</v>
      </c>
      <c r="BI39" s="988" t="e">
        <f>(BI21+BI22+BI23+BI24+BI25+BI26+BI27+#REF!+BI28+#REF!+#REF!+BI29)/BI15</f>
        <v>#REF!</v>
      </c>
      <c r="BJ39" s="989" t="e">
        <f>(BJ21+BJ22+BJ23+BJ24+BJ25+BJ26+BJ27+#REF!+BJ28+#REF!+#REF!+BJ29)/BJ15</f>
        <v>#REF!</v>
      </c>
      <c r="BK39" s="989" t="e">
        <f>(BK21+BK22+BK23+BK24+BK25+BK26+BK27+#REF!+BK28+#REF!+#REF!+BK29)/BK15</f>
        <v>#REF!</v>
      </c>
      <c r="BL39" s="989">
        <v>0.10299999999999998</v>
      </c>
      <c r="BM39" s="814"/>
      <c r="BO39" s="768"/>
      <c r="BP39" s="768"/>
      <c r="BQ39" s="768"/>
      <c r="BR39" s="768"/>
    </row>
    <row r="40" spans="1:70" ht="12.75" customHeight="1" x14ac:dyDescent="0.2">
      <c r="A40" s="841" t="s">
        <v>75</v>
      </c>
      <c r="B40" s="841"/>
      <c r="C40" s="840">
        <v>-3.6060109378728722</v>
      </c>
      <c r="D40" s="839"/>
      <c r="E40" s="801"/>
      <c r="F40" s="802">
        <v>1.0479352900727443</v>
      </c>
      <c r="G40" s="855">
        <v>1.4786166945297616</v>
      </c>
      <c r="H40" s="855">
        <v>0.97686476435671887</v>
      </c>
      <c r="I40" s="855">
        <v>0.92359653126426289</v>
      </c>
      <c r="J40" s="855">
        <v>1.0839953994514731</v>
      </c>
      <c r="K40" s="855">
        <v>1.1203412043317316</v>
      </c>
      <c r="L40" s="855">
        <v>1.0553030489153135</v>
      </c>
      <c r="M40" s="855">
        <v>0.85997655032845599</v>
      </c>
      <c r="N40" s="855">
        <v>0.78413985660769159</v>
      </c>
      <c r="O40" s="855">
        <v>0.92579088027512479</v>
      </c>
      <c r="P40" s="855">
        <v>0.91247727272727275</v>
      </c>
      <c r="Q40" s="855">
        <v>0.87206996203464104</v>
      </c>
      <c r="R40" s="855">
        <v>0.9095031632969075</v>
      </c>
      <c r="S40" s="855">
        <v>1.0323455149501661</v>
      </c>
      <c r="T40" s="855">
        <v>1.0731620813700158</v>
      </c>
      <c r="U40" s="855">
        <v>1.3024476650563608</v>
      </c>
      <c r="V40" s="855">
        <v>1.4218099204846648</v>
      </c>
      <c r="W40" s="855">
        <v>1.1015293365121823</v>
      </c>
      <c r="X40" s="855">
        <v>1.1182686902754357</v>
      </c>
      <c r="Y40" s="855">
        <v>0.89358757496540053</v>
      </c>
      <c r="Z40" s="855">
        <v>0.82411951501154734</v>
      </c>
      <c r="AA40" s="855">
        <v>0.82356367649763929</v>
      </c>
      <c r="AB40" s="855">
        <v>0.99133595578349853</v>
      </c>
      <c r="AC40" s="855" t="e">
        <v>#DIV/0!</v>
      </c>
      <c r="AD40" s="855">
        <v>0.84631135016197057</v>
      </c>
      <c r="AE40" s="855">
        <v>0.66254345965022621</v>
      </c>
      <c r="AF40" s="855">
        <v>0.73509433962264148</v>
      </c>
      <c r="AG40" s="855">
        <v>0.73823783855726355</v>
      </c>
      <c r="AH40" s="855" t="e">
        <v>#DIV/0!</v>
      </c>
      <c r="AI40" s="855" t="e">
        <v>#DIV/0!</v>
      </c>
      <c r="AJ40" s="855" t="e">
        <v>#DIV/0!</v>
      </c>
      <c r="AK40" s="855" t="e">
        <v>#DIV/0!</v>
      </c>
      <c r="AL40" s="855" t="e">
        <v>#DIV/0!</v>
      </c>
      <c r="AM40" s="988">
        <v>0.79800000000000004</v>
      </c>
      <c r="AN40" s="988">
        <v>0.83199999999999996</v>
      </c>
      <c r="AO40" s="988">
        <v>0.68600000000000005</v>
      </c>
      <c r="AP40" s="988">
        <v>0.77500000000000002</v>
      </c>
      <c r="AQ40" s="988">
        <v>0.74299999999999999</v>
      </c>
      <c r="AR40" s="988">
        <v>0.76</v>
      </c>
      <c r="AS40" s="988">
        <v>0.73199999999999998</v>
      </c>
      <c r="AT40" s="819"/>
      <c r="AU40" s="855">
        <v>1.10022951920556</v>
      </c>
      <c r="AV40" s="987">
        <v>1.0173127327907296</v>
      </c>
      <c r="AW40" s="840">
        <v>8.2916786414830348</v>
      </c>
      <c r="AX40" s="839"/>
      <c r="AY40" s="844"/>
      <c r="AZ40" s="855">
        <v>1.10022951920556</v>
      </c>
      <c r="BA40" s="987">
        <v>1.0173127327907296</v>
      </c>
      <c r="BB40" s="987">
        <v>0.86331154583458436</v>
      </c>
      <c r="BC40" s="987">
        <v>1.0613282905676371</v>
      </c>
      <c r="BD40" s="987">
        <v>1.1117177867800618</v>
      </c>
      <c r="BE40" s="987">
        <v>0.86458166618025023</v>
      </c>
      <c r="BF40" s="987">
        <f t="shared" ref="BF40:BK40" si="5">BF30/BF15</f>
        <v>0.8969875754130433</v>
      </c>
      <c r="BG40" s="988">
        <f t="shared" si="5"/>
        <v>1.1304783806187662</v>
      </c>
      <c r="BH40" s="988">
        <f t="shared" si="5"/>
        <v>1.0811340705820152</v>
      </c>
      <c r="BI40" s="988">
        <f t="shared" si="5"/>
        <v>0.66735799362344184</v>
      </c>
      <c r="BJ40" s="989">
        <f t="shared" si="5"/>
        <v>0.70103675151192923</v>
      </c>
      <c r="BK40" s="989">
        <f t="shared" si="5"/>
        <v>0.70568967862786336</v>
      </c>
      <c r="BL40" s="989">
        <v>0.73</v>
      </c>
      <c r="BM40" s="814"/>
      <c r="BO40" s="768"/>
      <c r="BP40" s="768"/>
      <c r="BQ40" s="768"/>
      <c r="BR40" s="768"/>
    </row>
    <row r="41" spans="1:70" ht="12.75" customHeight="1" x14ac:dyDescent="0.2">
      <c r="A41" s="841" t="s">
        <v>76</v>
      </c>
      <c r="B41" s="841"/>
      <c r="C41" s="840">
        <v>3.5794598340903261</v>
      </c>
      <c r="D41" s="839"/>
      <c r="E41" s="801"/>
      <c r="F41" s="802">
        <v>-6.1507003003872462E-2</v>
      </c>
      <c r="G41" s="855">
        <v>-0.49319622098674237</v>
      </c>
      <c r="H41" s="855">
        <v>9.7618536794679255E-3</v>
      </c>
      <c r="I41" s="855">
        <v>6.2656321314468286E-2</v>
      </c>
      <c r="J41" s="855">
        <v>-9.7301601344775723E-2</v>
      </c>
      <c r="K41" s="855">
        <v>-0.13763134297473156</v>
      </c>
      <c r="L41" s="855">
        <v>-7.377834557649314E-2</v>
      </c>
      <c r="M41" s="855">
        <v>0.12800950835996852</v>
      </c>
      <c r="N41" s="855">
        <v>0.20535125503346288</v>
      </c>
      <c r="O41" s="855">
        <v>6.0204271892933356E-2</v>
      </c>
      <c r="P41" s="855">
        <v>7.045454545454545E-2</v>
      </c>
      <c r="Q41" s="855">
        <v>0.11801371286100146</v>
      </c>
      <c r="R41" s="855">
        <v>9.0496836703092512E-2</v>
      </c>
      <c r="S41" s="855">
        <v>-3.2345514950166111E-2</v>
      </c>
      <c r="T41" s="855">
        <v>-7.3162081370015702E-2</v>
      </c>
      <c r="U41" s="855">
        <v>-0.30244766505636073</v>
      </c>
      <c r="V41" s="855">
        <v>-0.42180992048466492</v>
      </c>
      <c r="W41" s="855">
        <v>-0.10152933651218236</v>
      </c>
      <c r="X41" s="855">
        <v>-0.11826869027543564</v>
      </c>
      <c r="Y41" s="855">
        <v>0.10641242503459941</v>
      </c>
      <c r="Z41" s="855">
        <v>0.17588048498845266</v>
      </c>
      <c r="AA41" s="855">
        <v>0.17643632350236066</v>
      </c>
      <c r="AB41" s="855">
        <v>8.6640442165015191E-3</v>
      </c>
      <c r="AC41" s="855" t="e">
        <v>#DIV/0!</v>
      </c>
      <c r="AD41" s="855">
        <v>9.9993887904162332E-2</v>
      </c>
      <c r="AE41" s="855">
        <v>0.31154672676765027</v>
      </c>
      <c r="AF41" s="855">
        <v>0.2130566037735849</v>
      </c>
      <c r="AG41" s="855">
        <v>0.21321621082052306</v>
      </c>
      <c r="AH41" s="855" t="e">
        <v>#DIV/0!</v>
      </c>
      <c r="AI41" s="855" t="e">
        <v>#DIV/0!</v>
      </c>
      <c r="AJ41" s="855" t="e">
        <v>#DIV/0!</v>
      </c>
      <c r="AK41" s="855" t="e">
        <v>#DIV/0!</v>
      </c>
      <c r="AL41" s="855" t="e">
        <v>#DIV/0!</v>
      </c>
      <c r="AM41" s="990" t="s">
        <v>122</v>
      </c>
      <c r="AN41" s="990" t="s">
        <v>122</v>
      </c>
      <c r="AO41" s="839"/>
      <c r="AP41" s="839"/>
      <c r="AQ41" s="839"/>
      <c r="AR41" s="839"/>
      <c r="AS41" s="839"/>
      <c r="AT41" s="991"/>
      <c r="AU41" s="855">
        <v>-0.11403286862210284</v>
      </c>
      <c r="AV41" s="987">
        <v>-3.2112803736475966E-2</v>
      </c>
      <c r="AW41" s="840">
        <v>-8.1920064885626864</v>
      </c>
      <c r="AX41" s="839"/>
      <c r="AY41" s="992"/>
      <c r="AZ41" s="855">
        <v>-0.11403286862210284</v>
      </c>
      <c r="BA41" s="987">
        <v>-3.2112803736475966E-2</v>
      </c>
      <c r="BB41" s="987">
        <v>0.12421183915744739</v>
      </c>
      <c r="BC41" s="987">
        <v>-6.1328290567637181E-2</v>
      </c>
      <c r="BD41" s="987">
        <v>-0.1117177867800619</v>
      </c>
      <c r="BE41" s="987">
        <v>0.13541833381974977</v>
      </c>
      <c r="BF41" s="987">
        <f t="shared" ref="BF41:BK41" si="6">BF33/BF15</f>
        <v>0.10301242458695674</v>
      </c>
      <c r="BG41" s="988">
        <f t="shared" si="6"/>
        <v>-0.13047838061876621</v>
      </c>
      <c r="BH41" s="988">
        <f t="shared" si="6"/>
        <v>-8.1134070582015244E-2</v>
      </c>
      <c r="BI41" s="988">
        <f t="shared" si="6"/>
        <v>0.33264200637655816</v>
      </c>
      <c r="BJ41" s="989">
        <f t="shared" si="6"/>
        <v>0.29896324848807071</v>
      </c>
      <c r="BK41" s="989">
        <f t="shared" si="6"/>
        <v>0.29431032137213659</v>
      </c>
      <c r="BL41" s="989"/>
      <c r="BM41" s="814"/>
      <c r="BO41" s="768"/>
      <c r="BP41" s="768"/>
      <c r="BQ41" s="768"/>
      <c r="BR41" s="768"/>
    </row>
    <row r="42" spans="1:70" ht="12.75" customHeight="1" x14ac:dyDescent="0.2">
      <c r="A42" s="842"/>
      <c r="B42" s="842"/>
      <c r="C42" s="840"/>
      <c r="D42" s="839"/>
      <c r="E42" s="801"/>
      <c r="F42" s="801"/>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839"/>
      <c r="AI42" s="839"/>
      <c r="AJ42" s="839"/>
      <c r="AK42" s="855"/>
      <c r="AL42" s="855"/>
      <c r="AM42" s="833"/>
      <c r="AN42" s="833"/>
      <c r="AO42" s="833"/>
      <c r="AP42" s="855"/>
      <c r="AQ42" s="855"/>
      <c r="AR42" s="855"/>
      <c r="AS42" s="855"/>
      <c r="AT42" s="819"/>
      <c r="AU42" s="819"/>
      <c r="AV42" s="844"/>
      <c r="AW42" s="912"/>
      <c r="AX42" s="839"/>
      <c r="AY42" s="844"/>
      <c r="AZ42" s="819"/>
      <c r="BA42" s="988"/>
      <c r="BB42" s="988"/>
      <c r="BC42" s="988"/>
      <c r="BD42" s="988"/>
      <c r="BE42" s="988"/>
      <c r="BF42" s="988"/>
      <c r="BG42" s="988"/>
      <c r="BH42" s="988"/>
      <c r="BI42" s="855"/>
      <c r="BJ42" s="993"/>
      <c r="BK42" s="993"/>
      <c r="BL42" s="993"/>
      <c r="BM42" s="814"/>
      <c r="BO42" s="768"/>
      <c r="BP42" s="768"/>
      <c r="BQ42" s="768"/>
      <c r="BR42" s="768"/>
    </row>
    <row r="43" spans="1:70" ht="12.75" customHeight="1" x14ac:dyDescent="0.2">
      <c r="A43" s="819"/>
      <c r="B43" s="819"/>
      <c r="C43" s="844"/>
      <c r="D43" s="844"/>
      <c r="E43" s="782"/>
      <c r="F43" s="782"/>
      <c r="G43" s="819"/>
      <c r="H43" s="819"/>
      <c r="I43" s="819"/>
      <c r="J43" s="819"/>
      <c r="K43" s="819"/>
      <c r="L43" s="819"/>
      <c r="M43" s="819"/>
      <c r="N43" s="819"/>
      <c r="O43" s="819"/>
      <c r="P43" s="819"/>
      <c r="Q43" s="819"/>
      <c r="R43" s="819"/>
      <c r="S43" s="819"/>
      <c r="T43" s="819"/>
      <c r="U43" s="819"/>
      <c r="V43" s="819"/>
      <c r="W43" s="819"/>
      <c r="X43" s="819"/>
      <c r="Y43" s="819"/>
      <c r="Z43" s="819"/>
      <c r="AA43" s="819"/>
      <c r="AB43" s="819"/>
      <c r="AC43" s="819"/>
      <c r="AD43" s="819"/>
      <c r="AE43" s="819"/>
      <c r="AF43" s="819"/>
      <c r="AG43" s="819"/>
      <c r="AH43" s="819"/>
      <c r="AI43" s="819"/>
      <c r="AJ43" s="819"/>
      <c r="AK43" s="819"/>
      <c r="AL43" s="819"/>
      <c r="AM43" s="819"/>
      <c r="AN43" s="819"/>
      <c r="AO43" s="819"/>
      <c r="AP43" s="819"/>
      <c r="AQ43" s="819"/>
      <c r="AR43" s="819"/>
      <c r="AS43" s="819"/>
      <c r="AT43" s="819"/>
      <c r="AU43" s="819"/>
      <c r="AV43" s="844"/>
      <c r="AW43" s="899"/>
      <c r="AX43" s="899"/>
      <c r="AY43" s="844"/>
      <c r="AZ43" s="819"/>
      <c r="BA43" s="844"/>
      <c r="BB43" s="844"/>
      <c r="BC43" s="844"/>
      <c r="BD43" s="844"/>
      <c r="BE43" s="844"/>
      <c r="BF43" s="844"/>
      <c r="BG43" s="844"/>
      <c r="BH43" s="844"/>
      <c r="BI43" s="844"/>
      <c r="BJ43" s="994"/>
      <c r="BK43" s="994"/>
      <c r="BL43" s="994"/>
      <c r="BM43" s="814"/>
      <c r="BO43" s="768"/>
      <c r="BP43" s="768"/>
      <c r="BQ43" s="768"/>
      <c r="BR43" s="768"/>
    </row>
    <row r="44" spans="1:70" ht="12.75" customHeight="1" x14ac:dyDescent="0.2">
      <c r="A44" s="842" t="s">
        <v>85</v>
      </c>
      <c r="B44" s="842"/>
      <c r="C44" s="451">
        <v>22</v>
      </c>
      <c r="D44" s="839">
        <v>8.1784386617100371E-2</v>
      </c>
      <c r="E44" s="801"/>
      <c r="F44" s="397">
        <v>291</v>
      </c>
      <c r="G44" s="451">
        <v>280</v>
      </c>
      <c r="H44" s="451">
        <v>285</v>
      </c>
      <c r="I44" s="451">
        <v>285</v>
      </c>
      <c r="J44" s="451">
        <v>269</v>
      </c>
      <c r="K44" s="451">
        <v>294</v>
      </c>
      <c r="L44" s="451">
        <v>295</v>
      </c>
      <c r="M44" s="451">
        <v>291</v>
      </c>
      <c r="N44" s="451">
        <v>286</v>
      </c>
      <c r="O44" s="451">
        <v>279</v>
      </c>
      <c r="P44" s="451">
        <v>275</v>
      </c>
      <c r="Q44" s="451">
        <v>264</v>
      </c>
      <c r="R44" s="451">
        <v>253</v>
      </c>
      <c r="S44" s="451">
        <v>259</v>
      </c>
      <c r="T44" s="451">
        <v>252</v>
      </c>
      <c r="U44" s="451">
        <v>304</v>
      </c>
      <c r="V44" s="451">
        <v>302</v>
      </c>
      <c r="W44" s="451">
        <v>176</v>
      </c>
      <c r="X44" s="451">
        <v>186</v>
      </c>
      <c r="Y44" s="451"/>
      <c r="Z44" s="451"/>
      <c r="AA44" s="451"/>
      <c r="AB44" s="451"/>
      <c r="AC44" s="451"/>
      <c r="AD44" s="451"/>
      <c r="AE44" s="451"/>
      <c r="AF44" s="451"/>
      <c r="AG44" s="451"/>
      <c r="AH44" s="451"/>
      <c r="AI44" s="451"/>
      <c r="AJ44" s="451"/>
      <c r="AK44" s="526"/>
      <c r="AL44" s="526"/>
      <c r="AM44" s="528"/>
      <c r="AN44" s="528"/>
      <c r="AO44" s="528"/>
      <c r="AP44" s="526"/>
      <c r="AQ44" s="526"/>
      <c r="AR44" s="526"/>
      <c r="AS44" s="526"/>
      <c r="AT44" s="526"/>
      <c r="AU44" s="526">
        <v>291</v>
      </c>
      <c r="AV44" s="498">
        <v>269</v>
      </c>
      <c r="AW44" s="912">
        <v>22</v>
      </c>
      <c r="AX44" s="839">
        <v>8.1784386617100371E-2</v>
      </c>
      <c r="AY44" s="844"/>
      <c r="AZ44" s="526">
        <v>291</v>
      </c>
      <c r="BA44" s="526">
        <v>269</v>
      </c>
      <c r="BB44" s="526">
        <v>286</v>
      </c>
      <c r="BC44" s="526">
        <v>253</v>
      </c>
      <c r="BD44" s="526">
        <v>302</v>
      </c>
      <c r="BE44" s="526">
        <v>175</v>
      </c>
      <c r="BF44" s="526">
        <v>163</v>
      </c>
      <c r="BG44" s="526">
        <v>151</v>
      </c>
      <c r="BH44" s="988"/>
      <c r="BI44" s="855"/>
      <c r="BJ44" s="993"/>
      <c r="BK44" s="993"/>
      <c r="BL44" s="993"/>
      <c r="BM44" s="814"/>
      <c r="BO44" s="768"/>
      <c r="BP44" s="768"/>
      <c r="BQ44" s="768"/>
      <c r="BR44" s="768"/>
    </row>
    <row r="45" spans="1:70" ht="12.75" customHeight="1" x14ac:dyDescent="0.2">
      <c r="A45" s="842"/>
      <c r="B45" s="842"/>
      <c r="C45" s="840"/>
      <c r="D45" s="839"/>
      <c r="E45" s="801"/>
      <c r="F45" s="801"/>
      <c r="G45" s="839"/>
      <c r="H45" s="839"/>
      <c r="I45" s="451"/>
      <c r="J45" s="839"/>
      <c r="K45" s="839"/>
      <c r="L45" s="839"/>
      <c r="M45" s="451"/>
      <c r="N45" s="839"/>
      <c r="O45" s="839"/>
      <c r="P45" s="839"/>
      <c r="Q45" s="451"/>
      <c r="R45" s="451"/>
      <c r="S45" s="451"/>
      <c r="T45" s="451"/>
      <c r="U45" s="451"/>
      <c r="V45" s="451"/>
      <c r="W45" s="451"/>
      <c r="X45" s="451"/>
      <c r="Y45" s="451"/>
      <c r="Z45" s="451"/>
      <c r="AA45" s="451"/>
      <c r="AB45" s="451"/>
      <c r="AC45" s="451"/>
      <c r="AD45" s="451"/>
      <c r="AE45" s="451"/>
      <c r="AF45" s="451"/>
      <c r="AG45" s="451"/>
      <c r="AH45" s="451"/>
      <c r="AI45" s="451"/>
      <c r="AJ45" s="451"/>
      <c r="AK45" s="526"/>
      <c r="AL45" s="526"/>
      <c r="AM45" s="528"/>
      <c r="AN45" s="528"/>
      <c r="AO45" s="528"/>
      <c r="AP45" s="526"/>
      <c r="AQ45" s="526"/>
      <c r="AR45" s="526"/>
      <c r="AS45" s="526"/>
      <c r="AT45" s="526"/>
      <c r="AU45" s="526"/>
      <c r="AV45" s="498"/>
      <c r="AW45" s="912"/>
      <c r="AX45" s="839"/>
      <c r="AY45" s="844"/>
      <c r="AZ45" s="526"/>
      <c r="BA45" s="526"/>
      <c r="BB45" s="526"/>
      <c r="BC45" s="526"/>
      <c r="BD45" s="526"/>
      <c r="BE45" s="526"/>
      <c r="BF45" s="526"/>
      <c r="BG45" s="526"/>
      <c r="BH45" s="988"/>
      <c r="BI45" s="855"/>
      <c r="BJ45" s="993"/>
      <c r="BK45" s="993"/>
      <c r="BL45" s="993"/>
      <c r="BM45" s="814"/>
      <c r="BO45" s="768"/>
      <c r="BP45" s="768"/>
      <c r="BQ45" s="768"/>
      <c r="BR45" s="768"/>
    </row>
    <row r="46" spans="1:70" ht="18" customHeight="1" x14ac:dyDescent="0.2">
      <c r="A46" s="845" t="s">
        <v>179</v>
      </c>
      <c r="B46" s="819"/>
      <c r="C46" s="846"/>
      <c r="D46" s="846"/>
      <c r="E46" s="782"/>
      <c r="F46" s="782"/>
      <c r="G46" s="844"/>
      <c r="H46" s="844"/>
      <c r="I46" s="844"/>
      <c r="J46" s="844"/>
      <c r="K46" s="844"/>
      <c r="L46" s="844"/>
      <c r="M46" s="844"/>
      <c r="N46" s="844"/>
      <c r="O46" s="844"/>
      <c r="P46" s="844"/>
      <c r="Q46" s="844"/>
      <c r="R46" s="844"/>
      <c r="S46" s="844"/>
      <c r="T46" s="844"/>
      <c r="U46" s="844"/>
      <c r="V46" s="844"/>
      <c r="W46" s="844"/>
      <c r="X46" s="844"/>
      <c r="Y46" s="844"/>
      <c r="Z46" s="844"/>
      <c r="AA46" s="844"/>
      <c r="AB46" s="844"/>
      <c r="AC46" s="844"/>
      <c r="AD46" s="844"/>
      <c r="AE46" s="844"/>
      <c r="AF46" s="844"/>
      <c r="AG46" s="844"/>
      <c r="AH46" s="844"/>
      <c r="AI46" s="844"/>
      <c r="AJ46" s="844"/>
      <c r="AK46" s="844"/>
      <c r="AL46" s="844"/>
      <c r="AM46" s="844"/>
      <c r="AN46" s="846"/>
      <c r="AO46" s="846"/>
      <c r="AP46" s="846"/>
      <c r="AQ46" s="846"/>
      <c r="AR46" s="846"/>
      <c r="AS46" s="846"/>
      <c r="AT46" s="844"/>
      <c r="AU46" s="846"/>
      <c r="AV46" s="846"/>
      <c r="AW46" s="899"/>
      <c r="AX46" s="899"/>
      <c r="AY46" s="846"/>
      <c r="AZ46" s="846"/>
      <c r="BA46" s="846"/>
      <c r="BB46" s="846"/>
      <c r="BC46" s="846"/>
      <c r="BD46" s="846"/>
      <c r="BE46" s="846"/>
      <c r="BF46" s="846"/>
      <c r="BG46" s="846"/>
      <c r="BH46" s="846"/>
      <c r="BI46" s="846"/>
      <c r="BJ46" s="995"/>
      <c r="BK46" s="995"/>
      <c r="BL46" s="995"/>
      <c r="BM46" s="814"/>
      <c r="BO46" s="768"/>
      <c r="BP46" s="768"/>
      <c r="BQ46" s="768"/>
      <c r="BR46" s="768"/>
    </row>
    <row r="47" spans="1:70" ht="12.75" customHeight="1" x14ac:dyDescent="0.2">
      <c r="A47" s="847"/>
      <c r="B47" s="819"/>
      <c r="C47" s="846"/>
      <c r="D47" s="846"/>
      <c r="E47" s="782"/>
      <c r="F47" s="782"/>
      <c r="G47" s="844"/>
      <c r="H47" s="996"/>
      <c r="I47" s="844"/>
      <c r="J47" s="844"/>
      <c r="K47" s="844"/>
      <c r="L47" s="996"/>
      <c r="M47" s="844"/>
      <c r="N47" s="844"/>
      <c r="O47" s="844"/>
      <c r="P47" s="996"/>
      <c r="Q47" s="844"/>
      <c r="R47" s="844"/>
      <c r="S47" s="844"/>
      <c r="T47" s="996"/>
      <c r="U47" s="844"/>
      <c r="V47" s="844"/>
      <c r="W47" s="844"/>
      <c r="X47" s="996"/>
      <c r="Y47" s="844"/>
      <c r="Z47" s="996"/>
      <c r="AA47" s="844"/>
      <c r="AB47" s="996"/>
      <c r="AC47" s="844"/>
      <c r="AD47" s="996"/>
      <c r="AE47" s="844"/>
      <c r="AF47" s="996"/>
      <c r="AG47" s="844"/>
      <c r="AH47" s="996"/>
      <c r="AI47" s="844"/>
      <c r="AJ47" s="844"/>
      <c r="AK47" s="844"/>
      <c r="AL47" s="844"/>
      <c r="AM47" s="844"/>
      <c r="AN47" s="846"/>
      <c r="AO47" s="846"/>
      <c r="AP47" s="846"/>
      <c r="AQ47" s="846"/>
      <c r="AR47" s="846"/>
      <c r="AS47" s="846"/>
      <c r="AT47" s="844"/>
      <c r="AU47" s="846"/>
      <c r="AV47" s="846"/>
      <c r="AW47" s="899"/>
      <c r="AX47" s="899"/>
      <c r="AY47" s="846"/>
      <c r="AZ47" s="846"/>
      <c r="BA47" s="846"/>
      <c r="BB47" s="846"/>
      <c r="BC47" s="846"/>
      <c r="BD47" s="846"/>
      <c r="BE47" s="846"/>
      <c r="BF47" s="846"/>
      <c r="BG47" s="846"/>
      <c r="BH47" s="846"/>
      <c r="BI47" s="846"/>
      <c r="BJ47" s="995"/>
      <c r="BK47" s="995"/>
      <c r="BL47" s="995"/>
      <c r="BM47" s="814"/>
      <c r="BO47" s="768"/>
      <c r="BP47" s="768"/>
      <c r="BQ47" s="768"/>
      <c r="BR47" s="768"/>
    </row>
    <row r="48" spans="1:70" ht="12.75" customHeight="1" x14ac:dyDescent="0.2">
      <c r="A48" s="818"/>
      <c r="B48" s="819"/>
      <c r="C48" s="1538" t="s">
        <v>337</v>
      </c>
      <c r="D48" s="1539"/>
      <c r="E48" s="774"/>
      <c r="F48" s="775"/>
      <c r="G48" s="870"/>
      <c r="H48" s="1103"/>
      <c r="I48" s="1104"/>
      <c r="J48" s="870"/>
      <c r="K48" s="870"/>
      <c r="L48" s="1103"/>
      <c r="M48" s="1104"/>
      <c r="N48" s="870"/>
      <c r="O48" s="870"/>
      <c r="P48" s="1103"/>
      <c r="Q48" s="1104"/>
      <c r="R48" s="1103"/>
      <c r="S48" s="1103"/>
      <c r="T48" s="1103"/>
      <c r="U48" s="1104"/>
      <c r="V48" s="1103"/>
      <c r="W48" s="1103"/>
      <c r="X48" s="1103"/>
      <c r="Y48" s="1103"/>
      <c r="Z48" s="997"/>
      <c r="AA48" s="1103"/>
      <c r="AB48" s="1103"/>
      <c r="AC48" s="1103"/>
      <c r="AD48" s="997"/>
      <c r="AE48" s="1103"/>
      <c r="AF48" s="1103"/>
      <c r="AG48" s="1103"/>
      <c r="AH48" s="997"/>
      <c r="AI48" s="1103"/>
      <c r="AJ48" s="1104"/>
      <c r="AK48" s="1104"/>
      <c r="AL48" s="1104"/>
      <c r="AM48" s="844"/>
      <c r="AN48" s="844"/>
      <c r="AO48" s="819"/>
      <c r="AP48" s="844"/>
      <c r="AQ48" s="819"/>
      <c r="AR48" s="819"/>
      <c r="AS48" s="844"/>
      <c r="AT48" s="898"/>
      <c r="AU48" s="206" t="s">
        <v>338</v>
      </c>
      <c r="AV48" s="206"/>
      <c r="AW48" s="206" t="s">
        <v>327</v>
      </c>
      <c r="AX48" s="207"/>
      <c r="AY48" s="873"/>
      <c r="AZ48" s="874"/>
      <c r="BA48" s="874"/>
      <c r="BB48" s="874"/>
      <c r="BC48" s="874"/>
      <c r="BD48" s="874"/>
      <c r="BE48" s="874"/>
      <c r="BF48" s="874"/>
      <c r="BG48" s="874"/>
      <c r="BH48" s="998"/>
      <c r="BI48" s="998"/>
      <c r="BJ48" s="874"/>
      <c r="BK48" s="874"/>
      <c r="BL48" s="874"/>
      <c r="BM48" s="877"/>
      <c r="BO48" s="768"/>
      <c r="BP48" s="768"/>
      <c r="BQ48" s="768"/>
      <c r="BR48" s="768"/>
    </row>
    <row r="49" spans="1:70" ht="12.75" customHeight="1" x14ac:dyDescent="0.2">
      <c r="A49" s="818"/>
      <c r="B49" s="819"/>
      <c r="C49" s="1530" t="s">
        <v>38</v>
      </c>
      <c r="D49" s="1531"/>
      <c r="E49" s="777"/>
      <c r="F49" s="118" t="s">
        <v>282</v>
      </c>
      <c r="G49" s="210" t="s">
        <v>281</v>
      </c>
      <c r="H49" s="210" t="s">
        <v>280</v>
      </c>
      <c r="I49" s="211" t="s">
        <v>278</v>
      </c>
      <c r="J49" s="210" t="s">
        <v>258</v>
      </c>
      <c r="K49" s="210" t="s">
        <v>259</v>
      </c>
      <c r="L49" s="210" t="s">
        <v>260</v>
      </c>
      <c r="M49" s="211" t="s">
        <v>261</v>
      </c>
      <c r="N49" s="878" t="s">
        <v>232</v>
      </c>
      <c r="O49" s="878" t="s">
        <v>231</v>
      </c>
      <c r="P49" s="878" t="s">
        <v>230</v>
      </c>
      <c r="Q49" s="879" t="s">
        <v>229</v>
      </c>
      <c r="R49" s="878" t="s">
        <v>206</v>
      </c>
      <c r="S49" s="878" t="s">
        <v>207</v>
      </c>
      <c r="T49" s="878" t="s">
        <v>208</v>
      </c>
      <c r="U49" s="879" t="s">
        <v>209</v>
      </c>
      <c r="V49" s="878" t="s">
        <v>154</v>
      </c>
      <c r="W49" s="878" t="s">
        <v>155</v>
      </c>
      <c r="X49" s="878" t="s">
        <v>156</v>
      </c>
      <c r="Y49" s="879" t="s">
        <v>153</v>
      </c>
      <c r="Z49" s="880" t="s">
        <v>130</v>
      </c>
      <c r="AA49" s="878" t="s">
        <v>131</v>
      </c>
      <c r="AB49" s="878" t="s">
        <v>132</v>
      </c>
      <c r="AC49" s="878" t="e">
        <v>#REF!</v>
      </c>
      <c r="AD49" s="880" t="s">
        <v>112</v>
      </c>
      <c r="AE49" s="878" t="s">
        <v>111</v>
      </c>
      <c r="AF49" s="878" t="s">
        <v>110</v>
      </c>
      <c r="AG49" s="878" t="s">
        <v>109</v>
      </c>
      <c r="AH49" s="880" t="s">
        <v>80</v>
      </c>
      <c r="AI49" s="878" t="s">
        <v>81</v>
      </c>
      <c r="AJ49" s="879" t="s">
        <v>82</v>
      </c>
      <c r="AK49" s="879" t="s">
        <v>29</v>
      </c>
      <c r="AL49" s="879" t="s">
        <v>29</v>
      </c>
      <c r="AM49" s="844"/>
      <c r="AN49" s="844"/>
      <c r="AO49" s="819"/>
      <c r="AP49" s="844"/>
      <c r="AQ49" s="819"/>
      <c r="AR49" s="819"/>
      <c r="AS49" s="844"/>
      <c r="AT49" s="898"/>
      <c r="AU49" s="210" t="s">
        <v>282</v>
      </c>
      <c r="AV49" s="210" t="s">
        <v>258</v>
      </c>
      <c r="AW49" s="1537" t="s">
        <v>38</v>
      </c>
      <c r="AX49" s="1525"/>
      <c r="AY49" s="882"/>
      <c r="AZ49" s="212" t="s">
        <v>321</v>
      </c>
      <c r="BA49" s="212" t="s">
        <v>269</v>
      </c>
      <c r="BB49" s="212" t="s">
        <v>233</v>
      </c>
      <c r="BC49" s="883" t="s">
        <v>210</v>
      </c>
      <c r="BD49" s="883" t="s">
        <v>157</v>
      </c>
      <c r="BE49" s="883" t="s">
        <v>114</v>
      </c>
      <c r="BF49" s="880"/>
      <c r="BG49" s="880"/>
      <c r="BH49" s="883"/>
      <c r="BI49" s="883"/>
      <c r="BJ49" s="883"/>
      <c r="BK49" s="883"/>
      <c r="BL49" s="883"/>
      <c r="BM49" s="877"/>
      <c r="BO49" s="768"/>
      <c r="BP49" s="768"/>
      <c r="BQ49" s="768"/>
      <c r="BR49" s="768"/>
    </row>
    <row r="50" spans="1:70" ht="12.75" customHeight="1" x14ac:dyDescent="0.2">
      <c r="A50" s="848"/>
      <c r="B50" s="844" t="s">
        <v>4</v>
      </c>
      <c r="C50" s="849">
        <v>-1253</v>
      </c>
      <c r="D50" s="829">
        <v>-2.2171105016367335E-2</v>
      </c>
      <c r="E50" s="781"/>
      <c r="F50" s="803">
        <v>55262</v>
      </c>
      <c r="G50" s="1000">
        <v>51442</v>
      </c>
      <c r="H50" s="1000">
        <v>55932</v>
      </c>
      <c r="I50" s="1025">
        <v>54775</v>
      </c>
      <c r="J50" s="1000">
        <v>56515</v>
      </c>
      <c r="K50" s="1000">
        <v>43493</v>
      </c>
      <c r="L50" s="1000">
        <v>40703</v>
      </c>
      <c r="M50" s="1025">
        <v>62261</v>
      </c>
      <c r="N50" s="1000">
        <v>71273</v>
      </c>
      <c r="O50" s="1000">
        <v>48269</v>
      </c>
      <c r="P50" s="1000">
        <v>44000</v>
      </c>
      <c r="Q50" s="1025">
        <v>52943</v>
      </c>
      <c r="R50" s="1000">
        <v>45206</v>
      </c>
      <c r="S50" s="1000">
        <v>37625</v>
      </c>
      <c r="T50" s="1000">
        <v>39474</v>
      </c>
      <c r="U50" s="1025">
        <v>31050</v>
      </c>
      <c r="V50" s="1000">
        <v>18487</v>
      </c>
      <c r="W50" s="1000">
        <v>17197</v>
      </c>
      <c r="X50" s="1000">
        <v>17790</v>
      </c>
      <c r="Y50" s="1001">
        <v>26012</v>
      </c>
      <c r="Z50" s="1000">
        <v>27712</v>
      </c>
      <c r="AA50" s="1002">
        <v>32618</v>
      </c>
      <c r="AB50" s="1000">
        <v>20083</v>
      </c>
      <c r="AC50" s="1001">
        <v>0</v>
      </c>
      <c r="AD50" s="1000">
        <v>32806</v>
      </c>
      <c r="AE50" s="1002">
        <v>58040</v>
      </c>
      <c r="AF50" s="1000">
        <v>27314</v>
      </c>
      <c r="AG50" s="1001">
        <v>30054</v>
      </c>
      <c r="AH50" s="1002">
        <v>25033</v>
      </c>
      <c r="AI50" s="1002">
        <v>12639</v>
      </c>
      <c r="AJ50" s="1000">
        <v>23461</v>
      </c>
      <c r="AK50" s="1001">
        <v>34352</v>
      </c>
      <c r="AL50" s="1003">
        <v>31944</v>
      </c>
      <c r="AM50" s="1003">
        <v>42952</v>
      </c>
      <c r="AN50" s="1003">
        <v>39210</v>
      </c>
      <c r="AO50" s="1003">
        <v>62549</v>
      </c>
      <c r="AP50" s="1004">
        <v>57382</v>
      </c>
      <c r="AQ50" s="1005">
        <v>48897</v>
      </c>
      <c r="AR50" s="1005">
        <v>38533</v>
      </c>
      <c r="AS50" s="1006">
        <v>42750</v>
      </c>
      <c r="AT50" s="898"/>
      <c r="AU50" s="920">
        <v>217411</v>
      </c>
      <c r="AV50" s="920">
        <v>202972</v>
      </c>
      <c r="AW50" s="1133">
        <v>14439</v>
      </c>
      <c r="AX50" s="829">
        <v>7.1137890940622353E-2</v>
      </c>
      <c r="AY50" s="846"/>
      <c r="AZ50" s="1008">
        <v>217411</v>
      </c>
      <c r="BA50" s="1008">
        <v>202972</v>
      </c>
      <c r="BB50" s="1008">
        <v>216485</v>
      </c>
      <c r="BC50" s="1008">
        <v>153355</v>
      </c>
      <c r="BD50" s="1008">
        <v>79486</v>
      </c>
      <c r="BE50" s="1008">
        <v>106219</v>
      </c>
      <c r="BF50" s="1008">
        <f>+BF15</f>
        <v>97629</v>
      </c>
      <c r="BG50" s="1008">
        <f>+BG15</f>
        <v>74794</v>
      </c>
      <c r="BH50" s="1008">
        <f>+BH15</f>
        <v>90788</v>
      </c>
      <c r="BI50" s="1009">
        <v>187562</v>
      </c>
      <c r="BJ50" s="965">
        <v>150470</v>
      </c>
      <c r="BK50" s="965">
        <f>BK15</f>
        <v>95559</v>
      </c>
      <c r="BL50" s="965">
        <v>211758</v>
      </c>
      <c r="BM50" s="877"/>
      <c r="BO50" s="768"/>
      <c r="BP50" s="768"/>
      <c r="BQ50" s="768"/>
      <c r="BR50" s="768"/>
    </row>
    <row r="51" spans="1:70" ht="12.75" customHeight="1" x14ac:dyDescent="0.2">
      <c r="A51" s="846"/>
      <c r="B51" s="844" t="s">
        <v>79</v>
      </c>
      <c r="C51" s="849">
        <v>3592</v>
      </c>
      <c r="D51" s="829">
        <v>6.6627096008309836E-2</v>
      </c>
      <c r="E51" s="805"/>
      <c r="F51" s="803">
        <v>57504</v>
      </c>
      <c r="G51" s="1000">
        <v>58473.600000000006</v>
      </c>
      <c r="H51" s="1000">
        <v>54637</v>
      </c>
      <c r="I51" s="1001">
        <v>50589</v>
      </c>
      <c r="J51" s="1000">
        <v>53912</v>
      </c>
      <c r="K51" s="1000">
        <v>48726</v>
      </c>
      <c r="L51" s="1000">
        <v>42953</v>
      </c>
      <c r="M51" s="1001">
        <v>53542</v>
      </c>
      <c r="N51" s="1000">
        <v>55887</v>
      </c>
      <c r="O51" s="1000">
        <v>44686</v>
      </c>
      <c r="P51" s="1000">
        <v>40148</v>
      </c>
      <c r="Q51" s="1001">
        <v>46169</v>
      </c>
      <c r="R51" s="1000">
        <v>41114</v>
      </c>
      <c r="S51" s="1000">
        <v>35855</v>
      </c>
      <c r="T51" s="1000">
        <v>38539</v>
      </c>
      <c r="U51" s="1001">
        <v>40439</v>
      </c>
      <c r="V51" s="1000">
        <v>23089</v>
      </c>
      <c r="W51" s="1000">
        <v>18535</v>
      </c>
      <c r="X51" s="1000">
        <v>19894</v>
      </c>
      <c r="Y51" s="1001">
        <v>23244</v>
      </c>
      <c r="Z51" s="1000">
        <v>22838</v>
      </c>
      <c r="AA51" s="1000">
        <v>26863</v>
      </c>
      <c r="AB51" s="1000">
        <v>19909</v>
      </c>
      <c r="AC51" s="1001" t="e">
        <v>#REF!</v>
      </c>
      <c r="AD51" s="1000">
        <v>22693</v>
      </c>
      <c r="AE51" s="1000">
        <v>37922</v>
      </c>
      <c r="AF51" s="1000">
        <v>19480</v>
      </c>
      <c r="AG51" s="1001">
        <v>22187</v>
      </c>
      <c r="AH51" s="1000">
        <v>0</v>
      </c>
      <c r="AI51" s="1000">
        <v>0</v>
      </c>
      <c r="AJ51" s="1000">
        <v>0</v>
      </c>
      <c r="AK51" s="1001">
        <v>0</v>
      </c>
      <c r="AL51" s="1003">
        <v>0</v>
      </c>
      <c r="AM51" s="1003">
        <v>86348</v>
      </c>
      <c r="AN51" s="1003">
        <v>72982</v>
      </c>
      <c r="AO51" s="1003">
        <v>106349</v>
      </c>
      <c r="AP51" s="1010">
        <v>100905</v>
      </c>
      <c r="AQ51" s="1005">
        <v>75317</v>
      </c>
      <c r="AR51" s="1005">
        <v>70703</v>
      </c>
      <c r="AS51" s="1005">
        <v>91522</v>
      </c>
      <c r="AT51" s="898"/>
      <c r="AU51" s="1011">
        <v>221203.6</v>
      </c>
      <c r="AV51" s="920">
        <v>199133</v>
      </c>
      <c r="AW51" s="1148">
        <v>22070.600000000006</v>
      </c>
      <c r="AX51" s="1013">
        <v>0.11083346306237543</v>
      </c>
      <c r="AY51" s="846"/>
      <c r="AZ51" s="1008">
        <v>221203.6</v>
      </c>
      <c r="BA51" s="1008">
        <v>199133</v>
      </c>
      <c r="BB51" s="1008">
        <v>186890</v>
      </c>
      <c r="BC51" s="1008">
        <v>155947</v>
      </c>
      <c r="BD51" s="1008">
        <v>84762</v>
      </c>
      <c r="BE51" s="1008">
        <v>91835</v>
      </c>
      <c r="BF51" s="1008">
        <f>+BF30-BF29-BF28</f>
        <v>87572</v>
      </c>
      <c r="BG51" s="1032" t="e">
        <f>+BG30-BG29-BG28-#REF!</f>
        <v>#REF!</v>
      </c>
      <c r="BH51" s="1008">
        <f>+BH30-BH29-BH28</f>
        <v>98154</v>
      </c>
      <c r="BI51" s="1014">
        <f>BI30</f>
        <v>125171</v>
      </c>
      <c r="BJ51" s="926">
        <f>BJ30</f>
        <v>105485</v>
      </c>
      <c r="BK51" s="926">
        <f>BK30</f>
        <v>67435</v>
      </c>
      <c r="BL51" s="926">
        <v>154490</v>
      </c>
      <c r="BM51" s="877"/>
      <c r="BO51" s="768"/>
      <c r="BP51" s="768"/>
      <c r="BQ51" s="768"/>
      <c r="BR51" s="768"/>
    </row>
    <row r="52" spans="1:70" ht="24.75" customHeight="1" x14ac:dyDescent="0.2">
      <c r="A52" s="846"/>
      <c r="B52" s="835" t="s">
        <v>124</v>
      </c>
      <c r="C52" s="849">
        <v>-4845</v>
      </c>
      <c r="D52" s="829">
        <v>-1.8613138686131387</v>
      </c>
      <c r="E52" s="805"/>
      <c r="F52" s="411">
        <v>-2242</v>
      </c>
      <c r="G52" s="526">
        <v>-7031.6000000000058</v>
      </c>
      <c r="H52" s="526">
        <v>1295</v>
      </c>
      <c r="I52" s="1001">
        <v>4186</v>
      </c>
      <c r="J52" s="526">
        <v>2603</v>
      </c>
      <c r="K52" s="526">
        <v>-5233</v>
      </c>
      <c r="L52" s="526">
        <v>-2250</v>
      </c>
      <c r="M52" s="1001">
        <v>8719</v>
      </c>
      <c r="N52" s="1000">
        <v>15386</v>
      </c>
      <c r="O52" s="1000">
        <v>3583</v>
      </c>
      <c r="P52" s="1000">
        <v>3852</v>
      </c>
      <c r="Q52" s="1001">
        <v>6774</v>
      </c>
      <c r="R52" s="1000">
        <v>4092</v>
      </c>
      <c r="S52" s="1000">
        <v>1770</v>
      </c>
      <c r="T52" s="1000">
        <v>935</v>
      </c>
      <c r="U52" s="500">
        <v>-9389</v>
      </c>
      <c r="V52" s="526">
        <v>-4602</v>
      </c>
      <c r="W52" s="526">
        <v>-1338</v>
      </c>
      <c r="X52" s="526">
        <v>-2104</v>
      </c>
      <c r="Y52" s="500">
        <v>2768</v>
      </c>
      <c r="Z52" s="526">
        <v>4874</v>
      </c>
      <c r="AA52" s="526">
        <v>5755</v>
      </c>
      <c r="AB52" s="526">
        <v>174</v>
      </c>
      <c r="AC52" s="500" t="e">
        <v>#REF!</v>
      </c>
      <c r="AD52" s="526">
        <v>10113</v>
      </c>
      <c r="AE52" s="526">
        <v>20118</v>
      </c>
      <c r="AF52" s="526">
        <v>7834</v>
      </c>
      <c r="AG52" s="500">
        <v>7867</v>
      </c>
      <c r="AH52" s="526">
        <v>25033</v>
      </c>
      <c r="AI52" s="526">
        <v>12639</v>
      </c>
      <c r="AJ52" s="526">
        <v>23461</v>
      </c>
      <c r="AK52" s="500">
        <v>34352</v>
      </c>
      <c r="AL52" s="526">
        <v>31944</v>
      </c>
      <c r="AM52" s="526">
        <v>23235</v>
      </c>
      <c r="AN52" s="526">
        <v>16089</v>
      </c>
      <c r="AO52" s="526">
        <v>48674</v>
      </c>
      <c r="AP52" s="443">
        <v>29246</v>
      </c>
      <c r="AQ52" s="497">
        <v>26110</v>
      </c>
      <c r="AR52" s="497">
        <v>22330</v>
      </c>
      <c r="AS52" s="497">
        <v>33584</v>
      </c>
      <c r="AT52" s="501"/>
      <c r="AU52" s="451">
        <v>-3792.6000000000058</v>
      </c>
      <c r="AV52" s="451">
        <v>3839</v>
      </c>
      <c r="AW52" s="1012">
        <v>-7631.6000000000058</v>
      </c>
      <c r="AX52" s="851">
        <v>-1.9879135191456123</v>
      </c>
      <c r="AY52" s="846"/>
      <c r="AZ52" s="701">
        <v>-3792.6000000000058</v>
      </c>
      <c r="BA52" s="1008">
        <v>3839</v>
      </c>
      <c r="BB52" s="1008">
        <v>29595</v>
      </c>
      <c r="BC52" s="501">
        <v>-2592</v>
      </c>
      <c r="BD52" s="501">
        <v>-5276</v>
      </c>
      <c r="BE52" s="501">
        <v>14384</v>
      </c>
      <c r="BF52" s="501">
        <f t="shared" ref="BF52:BK52" si="7">BF50-BF51</f>
        <v>10057</v>
      </c>
      <c r="BG52" s="501" t="e">
        <f t="shared" si="7"/>
        <v>#REF!</v>
      </c>
      <c r="BH52" s="1015">
        <f t="shared" si="7"/>
        <v>-7366</v>
      </c>
      <c r="BI52" s="1016">
        <f t="shared" si="7"/>
        <v>62391</v>
      </c>
      <c r="BJ52" s="1017">
        <f t="shared" si="7"/>
        <v>44985</v>
      </c>
      <c r="BK52" s="1017">
        <f t="shared" si="7"/>
        <v>28124</v>
      </c>
      <c r="BL52" s="1017">
        <v>57268</v>
      </c>
      <c r="BM52" s="877"/>
      <c r="BO52" s="768"/>
      <c r="BP52" s="768"/>
      <c r="BQ52" s="768"/>
      <c r="BR52" s="768"/>
    </row>
    <row r="53" spans="1:70" ht="24.75" customHeight="1" x14ac:dyDescent="0.2">
      <c r="A53" s="846"/>
      <c r="B53" s="835" t="s">
        <v>238</v>
      </c>
      <c r="C53" s="852">
        <v>-4843</v>
      </c>
      <c r="D53" s="831">
        <v>-2.6164235548352242</v>
      </c>
      <c r="E53" s="805"/>
      <c r="F53" s="426">
        <v>-2992</v>
      </c>
      <c r="G53" s="583">
        <v>-7781.6000000000058</v>
      </c>
      <c r="H53" s="583">
        <v>547</v>
      </c>
      <c r="I53" s="1019">
        <v>3433</v>
      </c>
      <c r="J53" s="583">
        <v>1851</v>
      </c>
      <c r="K53" s="583">
        <v>-5985</v>
      </c>
      <c r="L53" s="583">
        <v>-3002</v>
      </c>
      <c r="M53" s="1019">
        <v>7971</v>
      </c>
      <c r="N53" s="1018">
        <v>14637</v>
      </c>
      <c r="O53" s="1018">
        <v>2907</v>
      </c>
      <c r="P53" s="1018">
        <v>3101</v>
      </c>
      <c r="Q53" s="1019">
        <v>6249</v>
      </c>
      <c r="R53" s="1018">
        <v>4092</v>
      </c>
      <c r="S53" s="1018">
        <v>1770</v>
      </c>
      <c r="T53" s="1018">
        <v>935</v>
      </c>
      <c r="U53" s="740">
        <v>-9389</v>
      </c>
      <c r="V53" s="583">
        <v>-4602</v>
      </c>
      <c r="W53" s="583">
        <v>-1338</v>
      </c>
      <c r="X53" s="583">
        <v>-2104</v>
      </c>
      <c r="Y53" s="740">
        <v>2768</v>
      </c>
      <c r="Z53" s="583"/>
      <c r="AA53" s="583"/>
      <c r="AB53" s="583"/>
      <c r="AC53" s="740"/>
      <c r="AD53" s="583"/>
      <c r="AE53" s="583"/>
      <c r="AF53" s="583"/>
      <c r="AG53" s="740"/>
      <c r="AH53" s="583"/>
      <c r="AI53" s="583"/>
      <c r="AJ53" s="583"/>
      <c r="AK53" s="740"/>
      <c r="AL53" s="583"/>
      <c r="AM53" s="583"/>
      <c r="AN53" s="583"/>
      <c r="AO53" s="583"/>
      <c r="AP53" s="586"/>
      <c r="AQ53" s="505"/>
      <c r="AR53" s="505"/>
      <c r="AS53" s="505"/>
      <c r="AT53" s="501"/>
      <c r="AU53" s="583">
        <v>-6793.6000000000058</v>
      </c>
      <c r="AV53" s="506">
        <v>835</v>
      </c>
      <c r="AW53" s="1021">
        <v>-7628.6000000000058</v>
      </c>
      <c r="AX53" s="853" t="s">
        <v>41</v>
      </c>
      <c r="AY53" s="846"/>
      <c r="AZ53" s="532">
        <v>-6793.6000000000058</v>
      </c>
      <c r="BA53" s="1022">
        <v>835</v>
      </c>
      <c r="BB53" s="1022">
        <v>26894</v>
      </c>
      <c r="BC53" s="760">
        <v>-2592</v>
      </c>
      <c r="BD53" s="760">
        <v>-5276</v>
      </c>
      <c r="BE53" s="760">
        <v>14384</v>
      </c>
      <c r="BF53" s="760">
        <f>+BF52-BF32</f>
        <v>10057</v>
      </c>
      <c r="BG53" s="760" t="e">
        <f>+BG52-BG32</f>
        <v>#REF!</v>
      </c>
      <c r="BH53" s="1003"/>
      <c r="BI53" s="1003"/>
      <c r="BJ53" s="838"/>
      <c r="BK53" s="838"/>
      <c r="BL53" s="838"/>
      <c r="BM53" s="814"/>
      <c r="BO53" s="768"/>
      <c r="BP53" s="768"/>
      <c r="BQ53" s="768"/>
      <c r="BR53" s="768"/>
    </row>
    <row r="54" spans="1:70" ht="12.75" customHeight="1" x14ac:dyDescent="0.2">
      <c r="A54" s="846"/>
      <c r="B54" s="844"/>
      <c r="C54" s="854"/>
      <c r="D54" s="855"/>
      <c r="E54" s="802"/>
      <c r="F54" s="773"/>
      <c r="G54" s="819"/>
      <c r="H54" s="819"/>
      <c r="I54" s="844"/>
      <c r="J54" s="855"/>
      <c r="K54" s="819"/>
      <c r="L54" s="819"/>
      <c r="M54" s="844"/>
      <c r="N54" s="855"/>
      <c r="O54" s="855"/>
      <c r="P54" s="819"/>
      <c r="Q54" s="844"/>
      <c r="R54" s="855"/>
      <c r="S54" s="855"/>
      <c r="T54" s="819"/>
      <c r="U54" s="844"/>
      <c r="V54" s="855"/>
      <c r="W54" s="855"/>
      <c r="X54" s="819"/>
      <c r="Y54" s="844"/>
      <c r="Z54" s="855"/>
      <c r="AA54" s="855"/>
      <c r="AB54" s="855"/>
      <c r="AC54" s="844"/>
      <c r="AD54" s="855"/>
      <c r="AE54" s="855"/>
      <c r="AF54" s="855"/>
      <c r="AG54" s="844"/>
      <c r="AH54" s="855"/>
      <c r="AI54" s="855"/>
      <c r="AJ54" s="855"/>
      <c r="AK54" s="844"/>
      <c r="AL54" s="846"/>
      <c r="AM54" s="846"/>
      <c r="AN54" s="846"/>
      <c r="AO54" s="846"/>
      <c r="AP54" s="846"/>
      <c r="AQ54" s="846"/>
      <c r="AR54" s="846"/>
      <c r="AS54" s="846"/>
      <c r="AT54" s="844"/>
      <c r="AU54" s="855"/>
      <c r="AV54" s="855"/>
      <c r="AW54" s="1023"/>
      <c r="AX54" s="1024"/>
      <c r="AY54" s="844"/>
      <c r="AZ54" s="844"/>
      <c r="BA54" s="844"/>
      <c r="BB54" s="844"/>
      <c r="BC54" s="844"/>
      <c r="BD54" s="844"/>
      <c r="BE54" s="844"/>
      <c r="BF54" s="844"/>
      <c r="BG54" s="844"/>
      <c r="BH54" s="846"/>
      <c r="BI54" s="846"/>
      <c r="BJ54" s="838"/>
      <c r="BK54" s="838"/>
      <c r="BL54" s="838"/>
      <c r="BM54" s="814"/>
      <c r="BO54" s="768"/>
      <c r="BP54" s="768"/>
      <c r="BQ54" s="768"/>
      <c r="BR54" s="768"/>
    </row>
    <row r="55" spans="1:70" ht="12.75" customHeight="1" x14ac:dyDescent="0.2">
      <c r="A55" s="846"/>
      <c r="B55" s="841" t="s">
        <v>74</v>
      </c>
      <c r="C55" s="840">
        <v>1.1260871390726013</v>
      </c>
      <c r="D55" s="855"/>
      <c r="E55" s="802"/>
      <c r="F55" s="802">
        <v>0.36185805797835763</v>
      </c>
      <c r="G55" s="855">
        <v>0.46502080012441205</v>
      </c>
      <c r="H55" s="855">
        <v>0.41570120861045556</v>
      </c>
      <c r="I55" s="855">
        <v>0.38187129164764949</v>
      </c>
      <c r="J55" s="855">
        <v>0.35059718658763162</v>
      </c>
      <c r="K55" s="855">
        <v>0.51325500655277856</v>
      </c>
      <c r="L55" s="855">
        <v>0.45721445593690885</v>
      </c>
      <c r="M55" s="855">
        <v>0.33107402707955219</v>
      </c>
      <c r="N55" s="855">
        <v>0.29163919015616013</v>
      </c>
      <c r="O55" s="855">
        <v>0.34740723860034389</v>
      </c>
      <c r="P55" s="855">
        <v>0.33324999999999999</v>
      </c>
      <c r="Q55" s="855">
        <v>0.33046861719207449</v>
      </c>
      <c r="R55" s="855">
        <v>0.30420740609653585</v>
      </c>
      <c r="S55" s="855">
        <v>0.394578073089701</v>
      </c>
      <c r="T55" s="855">
        <v>0.40728074175406598</v>
      </c>
      <c r="U55" s="855">
        <v>0.60724637681159421</v>
      </c>
      <c r="V55" s="855">
        <v>0.46600313733975224</v>
      </c>
      <c r="W55" s="855">
        <v>0.47060533814037331</v>
      </c>
      <c r="X55" s="855">
        <v>0.5132096683530073</v>
      </c>
      <c r="Y55" s="855">
        <v>0.30881900661233275</v>
      </c>
      <c r="Z55" s="855">
        <v>0.25306726327944573</v>
      </c>
      <c r="AA55" s="855">
        <v>0.24351585014409222</v>
      </c>
      <c r="AB55" s="855">
        <v>0.37499377583030424</v>
      </c>
      <c r="AC55" s="855" t="e">
        <v>#REF!</v>
      </c>
      <c r="AD55" s="855">
        <v>0.1537803312755944</v>
      </c>
      <c r="AE55" s="855">
        <v>0.10480982581197477</v>
      </c>
      <c r="AF55" s="855">
        <v>0.15381132075471698</v>
      </c>
      <c r="AG55" s="855">
        <v>0.14983030545018966</v>
      </c>
      <c r="AH55" s="855" t="e">
        <v>#DIV/0!</v>
      </c>
      <c r="AI55" s="855" t="e">
        <v>#DIV/0!</v>
      </c>
      <c r="AJ55" s="855" t="e">
        <v>#DIV/0!</v>
      </c>
      <c r="AK55" s="855" t="e">
        <v>#DIV/0!</v>
      </c>
      <c r="AL55" s="855" t="e">
        <v>#DIV/0!</v>
      </c>
      <c r="AM55" s="988">
        <v>0.22941514650995137</v>
      </c>
      <c r="AN55" s="988">
        <v>0.30967430476810637</v>
      </c>
      <c r="AO55" s="988">
        <v>0.16900000000000004</v>
      </c>
      <c r="AP55" s="988">
        <v>0.21100000000000008</v>
      </c>
      <c r="AQ55" s="988">
        <v>0.20399999999999996</v>
      </c>
      <c r="AR55" s="988">
        <v>0.249</v>
      </c>
      <c r="AS55" s="988">
        <v>0.17899999999999994</v>
      </c>
      <c r="AT55" s="844"/>
      <c r="AU55" s="855">
        <v>0.40516165235429674</v>
      </c>
      <c r="AV55" s="855">
        <v>0.40084346609384547</v>
      </c>
      <c r="AW55" s="840">
        <v>0.43181862604512733</v>
      </c>
      <c r="AX55" s="1024"/>
      <c r="AY55" s="844"/>
      <c r="AZ55" s="802">
        <v>0.40516165235429674</v>
      </c>
      <c r="BA55" s="855">
        <v>0.40084346609384547</v>
      </c>
      <c r="BB55" s="855">
        <v>0.32202693027230522</v>
      </c>
      <c r="BC55" s="855">
        <v>0.41426754915066349</v>
      </c>
      <c r="BD55" s="855">
        <v>0.42612535540849961</v>
      </c>
      <c r="BE55" s="855">
        <v>0.2784341784426515</v>
      </c>
      <c r="BF55" s="855">
        <f>(BF51-BF19-BF20)/BF50</f>
        <v>0.30111954439766875</v>
      </c>
      <c r="BG55" s="988">
        <f>(BG21+BG22+BG23+BG24+BG25+BG26+BG27)/BG15</f>
        <v>0.59810947402198034</v>
      </c>
      <c r="BH55" s="988">
        <f>(BH21+BH22+BH23+BH24+BH25+BH26+BH27)/BH15</f>
        <v>0.51245759351456144</v>
      </c>
      <c r="BI55" s="988">
        <f>(BI21+BI22+BI23+BI24+BI25+BI26+BI27)/BI15</f>
        <v>0.13159381964363784</v>
      </c>
      <c r="BJ55" s="841">
        <f>(BJ21+BJ22+BJ23+BJ24+BJ25+BJ26+BJ27)/BJ15</f>
        <v>0.13831328504020735</v>
      </c>
      <c r="BK55" s="841">
        <f>(BK21+BK22+BK23+BK24+BK25+BK26+BK27)/BK15</f>
        <v>0.13580091880408962</v>
      </c>
      <c r="BL55" s="841">
        <v>0.10299999999999998</v>
      </c>
      <c r="BM55" s="814"/>
      <c r="BO55" s="768"/>
      <c r="BP55" s="768"/>
      <c r="BQ55" s="768"/>
      <c r="BR55" s="768"/>
    </row>
    <row r="56" spans="1:70" ht="12.75" customHeight="1" x14ac:dyDescent="0.2">
      <c r="A56" s="846"/>
      <c r="B56" s="841" t="s">
        <v>75</v>
      </c>
      <c r="C56" s="840">
        <v>8.6628942377083522</v>
      </c>
      <c r="D56" s="855"/>
      <c r="E56" s="802"/>
      <c r="F56" s="802">
        <v>1.0405703738554521</v>
      </c>
      <c r="G56" s="855">
        <v>1.1366898643132073</v>
      </c>
      <c r="H56" s="855">
        <v>0.97684688550382603</v>
      </c>
      <c r="I56" s="855">
        <v>0.92357827476038334</v>
      </c>
      <c r="J56" s="855">
        <v>0.95394143147836863</v>
      </c>
      <c r="K56" s="855">
        <v>1.1203182121260893</v>
      </c>
      <c r="L56" s="855">
        <v>1.0552784807016682</v>
      </c>
      <c r="M56" s="855">
        <v>0.85996048890959031</v>
      </c>
      <c r="N56" s="855">
        <v>0.78412582604913506</v>
      </c>
      <c r="O56" s="855">
        <v>0.92577016304460424</v>
      </c>
      <c r="P56" s="855">
        <v>0.91245454545454541</v>
      </c>
      <c r="Q56" s="855">
        <v>0.87205107379634705</v>
      </c>
      <c r="R56" s="855">
        <v>0.90948104233951244</v>
      </c>
      <c r="S56" s="855">
        <v>0.95295681063122928</v>
      </c>
      <c r="T56" s="855">
        <v>0.97631352282515071</v>
      </c>
      <c r="U56" s="855">
        <v>1.3023832528180355</v>
      </c>
      <c r="V56" s="855">
        <v>1.2489316817222913</v>
      </c>
      <c r="W56" s="855">
        <v>1.0778042681863116</v>
      </c>
      <c r="X56" s="855">
        <v>1.1182686902754357</v>
      </c>
      <c r="Y56" s="855">
        <v>0.89358757496540053</v>
      </c>
      <c r="Z56" s="855">
        <v>0.82411951501154734</v>
      </c>
      <c r="AA56" s="855">
        <v>0.82356367649763929</v>
      </c>
      <c r="AB56" s="855">
        <v>0.99133595578349853</v>
      </c>
      <c r="AC56" s="855" t="e">
        <v>#REF!</v>
      </c>
      <c r="AD56" s="855">
        <v>0.69350895422040215</v>
      </c>
      <c r="AE56" s="855">
        <v>0.66254345965022621</v>
      </c>
      <c r="AF56" s="855">
        <v>0.73509433962264148</v>
      </c>
      <c r="AG56" s="855">
        <v>0.73823783855726355</v>
      </c>
      <c r="AH56" s="855">
        <v>0</v>
      </c>
      <c r="AI56" s="855">
        <v>0</v>
      </c>
      <c r="AJ56" s="855">
        <v>0</v>
      </c>
      <c r="AK56" s="855">
        <v>0</v>
      </c>
      <c r="AL56" s="855">
        <v>0</v>
      </c>
      <c r="AM56" s="988">
        <v>0.78796893678764046</v>
      </c>
      <c r="AN56" s="988">
        <v>0.81936881813384832</v>
      </c>
      <c r="AO56" s="988">
        <v>0.68600000000000005</v>
      </c>
      <c r="AP56" s="988">
        <v>0.77500000000000002</v>
      </c>
      <c r="AQ56" s="988">
        <v>0.74299999999999999</v>
      </c>
      <c r="AR56" s="988">
        <v>0.76</v>
      </c>
      <c r="AS56" s="988">
        <v>0.73199999999999998</v>
      </c>
      <c r="AT56" s="844"/>
      <c r="AU56" s="855">
        <v>1.0174443795392139</v>
      </c>
      <c r="AV56" s="855">
        <v>0.9810860611315847</v>
      </c>
      <c r="AW56" s="840">
        <v>3.6358318407629153</v>
      </c>
      <c r="AX56" s="1024"/>
      <c r="AY56" s="844"/>
      <c r="AZ56" s="802">
        <v>1.0174443795392139</v>
      </c>
      <c r="BA56" s="855">
        <v>0.9810860611315847</v>
      </c>
      <c r="BB56" s="855">
        <v>0.86329306880384327</v>
      </c>
      <c r="BC56" s="855">
        <v>1.016901959505722</v>
      </c>
      <c r="BD56" s="855">
        <v>1.0663764688121178</v>
      </c>
      <c r="BE56" s="855">
        <v>0.86458166618025023</v>
      </c>
      <c r="BF56" s="855">
        <f t="shared" ref="BF56:BK56" si="8">BF51/BF50</f>
        <v>0.8969875754130433</v>
      </c>
      <c r="BG56" s="988" t="e">
        <f t="shared" si="8"/>
        <v>#REF!</v>
      </c>
      <c r="BH56" s="988">
        <f t="shared" si="8"/>
        <v>1.0811340705820152</v>
      </c>
      <c r="BI56" s="988">
        <f t="shared" si="8"/>
        <v>0.66735799362344184</v>
      </c>
      <c r="BJ56" s="841">
        <f t="shared" si="8"/>
        <v>0.70103675151192923</v>
      </c>
      <c r="BK56" s="841">
        <f t="shared" si="8"/>
        <v>0.70568967862786336</v>
      </c>
      <c r="BL56" s="841">
        <v>0.73</v>
      </c>
      <c r="BM56" s="814"/>
      <c r="BO56" s="768"/>
      <c r="BP56" s="768"/>
      <c r="BQ56" s="768"/>
      <c r="BR56" s="768"/>
    </row>
    <row r="57" spans="1:70" ht="12.75" customHeight="1" x14ac:dyDescent="0.2">
      <c r="A57" s="846"/>
      <c r="B57" s="841" t="s">
        <v>123</v>
      </c>
      <c r="C57" s="840">
        <v>-8.6628942377083629</v>
      </c>
      <c r="D57" s="855"/>
      <c r="E57" s="802"/>
      <c r="F57" s="802">
        <v>-4.0570373855452209E-2</v>
      </c>
      <c r="G57" s="855">
        <v>-0.13668986431320723</v>
      </c>
      <c r="H57" s="855">
        <v>2.3153114496173924E-2</v>
      </c>
      <c r="I57" s="855">
        <v>7.6421725239616614E-2</v>
      </c>
      <c r="J57" s="855">
        <v>4.6058568521631427E-2</v>
      </c>
      <c r="K57" s="855">
        <v>-0.12031821212608926</v>
      </c>
      <c r="L57" s="855">
        <v>-5.527848070166818E-2</v>
      </c>
      <c r="M57" s="855">
        <v>0.14003951109040974</v>
      </c>
      <c r="N57" s="855">
        <v>0.21587417395086497</v>
      </c>
      <c r="O57" s="855">
        <v>7.4229836955395798E-2</v>
      </c>
      <c r="P57" s="855">
        <v>8.7545454545454551E-2</v>
      </c>
      <c r="Q57" s="855">
        <v>0.12794892620365297</v>
      </c>
      <c r="R57" s="855">
        <v>9.0518957660487551E-2</v>
      </c>
      <c r="S57" s="855">
        <v>4.7043189368770763E-2</v>
      </c>
      <c r="T57" s="855">
        <v>2.3686477174849268E-2</v>
      </c>
      <c r="U57" s="855">
        <v>-0.30238325281803541</v>
      </c>
      <c r="V57" s="855">
        <v>-0.24893168172229135</v>
      </c>
      <c r="W57" s="855">
        <v>-7.7804268186311559E-2</v>
      </c>
      <c r="X57" s="855">
        <v>-0.11826869027543564</v>
      </c>
      <c r="Y57" s="855">
        <v>0.10641242503459941</v>
      </c>
      <c r="Z57" s="855">
        <v>0.17588048498845266</v>
      </c>
      <c r="AA57" s="855">
        <v>0.17643632350236066</v>
      </c>
      <c r="AB57" s="855">
        <v>8.6640442165015191E-3</v>
      </c>
      <c r="AC57" s="855" t="e">
        <v>#REF!</v>
      </c>
      <c r="AD57" s="855">
        <v>0.30649104577959785</v>
      </c>
      <c r="AE57" s="855">
        <v>0.33745654034977374</v>
      </c>
      <c r="AF57" s="855">
        <v>0.26490566037735847</v>
      </c>
      <c r="AG57" s="855">
        <v>0.2617621614427364</v>
      </c>
      <c r="AH57" s="855">
        <v>1</v>
      </c>
      <c r="AI57" s="855">
        <v>1</v>
      </c>
      <c r="AJ57" s="855">
        <v>1</v>
      </c>
      <c r="AK57" s="855">
        <v>1</v>
      </c>
      <c r="AL57" s="855">
        <v>1</v>
      </c>
      <c r="AM57" s="988">
        <v>0.21203106321235959</v>
      </c>
      <c r="AN57" s="988">
        <v>0.18063118186615174</v>
      </c>
      <c r="AO57" s="988">
        <v>0.31399999999999995</v>
      </c>
      <c r="AP57" s="988">
        <v>0.22500000000000001</v>
      </c>
      <c r="AQ57" s="988">
        <v>0.25700000000000001</v>
      </c>
      <c r="AR57" s="988">
        <v>0.24</v>
      </c>
      <c r="AS57" s="988">
        <v>0.26800000000000002</v>
      </c>
      <c r="AT57" s="844"/>
      <c r="AU57" s="855">
        <v>-1.7444379539213774E-2</v>
      </c>
      <c r="AV57" s="855">
        <v>1.8913938868415348E-2</v>
      </c>
      <c r="AW57" s="840">
        <v>-3.6358318407629127</v>
      </c>
      <c r="AX57" s="1024"/>
      <c r="AY57" s="844"/>
      <c r="AZ57" s="802">
        <v>-1.7444379539213774E-2</v>
      </c>
      <c r="BA57" s="855">
        <v>1.8913938868415348E-2</v>
      </c>
      <c r="BB57" s="855">
        <v>0.13670693119615679</v>
      </c>
      <c r="BC57" s="855">
        <v>-1.6901959505722017E-2</v>
      </c>
      <c r="BD57" s="855">
        <v>-6.6376468812117853E-2</v>
      </c>
      <c r="BE57" s="855">
        <v>0.13541833381974977</v>
      </c>
      <c r="BF57" s="855">
        <f t="shared" ref="BF57:BK57" si="9">BF52/BF50</f>
        <v>0.10301242458695674</v>
      </c>
      <c r="BG57" s="988" t="e">
        <f t="shared" si="9"/>
        <v>#REF!</v>
      </c>
      <c r="BH57" s="988">
        <f t="shared" si="9"/>
        <v>-8.1134070582015244E-2</v>
      </c>
      <c r="BI57" s="988">
        <f t="shared" si="9"/>
        <v>0.33264200637655816</v>
      </c>
      <c r="BJ57" s="841">
        <f t="shared" si="9"/>
        <v>0.29896324848807071</v>
      </c>
      <c r="BK57" s="841">
        <f t="shared" si="9"/>
        <v>0.29431032137213659</v>
      </c>
      <c r="BL57" s="841">
        <v>0.27</v>
      </c>
    </row>
    <row r="58" spans="1:70" ht="12.75" customHeight="1" x14ac:dyDescent="0.2">
      <c r="A58" s="846"/>
      <c r="B58" s="841"/>
      <c r="C58" s="856"/>
      <c r="D58" s="855"/>
      <c r="E58" s="802"/>
      <c r="F58" s="802"/>
      <c r="G58" s="855"/>
      <c r="H58" s="855"/>
      <c r="I58" s="855"/>
      <c r="J58" s="855"/>
      <c r="K58" s="855"/>
      <c r="L58" s="855"/>
      <c r="M58" s="855"/>
      <c r="N58" s="855"/>
      <c r="O58" s="855"/>
      <c r="P58" s="855"/>
      <c r="Q58" s="855"/>
      <c r="R58" s="855"/>
      <c r="S58" s="855"/>
      <c r="T58" s="855"/>
      <c r="U58" s="855"/>
      <c r="V58" s="855"/>
      <c r="W58" s="855"/>
      <c r="X58" s="855"/>
      <c r="Y58" s="855"/>
      <c r="Z58" s="855"/>
      <c r="AA58" s="855"/>
      <c r="AB58" s="855"/>
      <c r="AC58" s="855"/>
      <c r="AD58" s="855"/>
      <c r="AE58" s="855"/>
      <c r="AF58" s="855"/>
      <c r="AG58" s="855"/>
      <c r="AH58" s="855"/>
      <c r="AI58" s="855"/>
      <c r="AJ58" s="855"/>
      <c r="AK58" s="855"/>
      <c r="AL58" s="855"/>
      <c r="AM58" s="988"/>
      <c r="AN58" s="988"/>
      <c r="AO58" s="988"/>
      <c r="AP58" s="988"/>
      <c r="AQ58" s="988"/>
      <c r="AR58" s="988"/>
      <c r="AS58" s="988"/>
      <c r="AT58" s="844"/>
      <c r="AU58" s="855"/>
      <c r="AV58" s="855"/>
      <c r="AW58" s="840"/>
      <c r="AX58" s="1024"/>
      <c r="AY58" s="844"/>
      <c r="AZ58" s="988"/>
      <c r="BA58" s="988"/>
      <c r="BB58" s="988"/>
      <c r="BC58" s="988"/>
      <c r="BD58" s="988"/>
      <c r="BE58" s="988"/>
      <c r="BF58" s="988"/>
      <c r="BG58" s="988"/>
      <c r="BH58" s="988"/>
      <c r="BI58" s="988"/>
      <c r="BJ58" s="841"/>
      <c r="BK58" s="841"/>
      <c r="BL58" s="841"/>
    </row>
    <row r="59" spans="1:70" ht="12.75" customHeight="1" x14ac:dyDescent="0.2">
      <c r="A59" s="857" t="s">
        <v>135</v>
      </c>
      <c r="B59" s="841"/>
      <c r="C59" s="844"/>
      <c r="D59" s="844"/>
      <c r="E59" s="782"/>
      <c r="F59" s="782"/>
      <c r="G59" s="844"/>
      <c r="H59" s="844"/>
      <c r="I59" s="844"/>
      <c r="J59" s="844"/>
      <c r="K59" s="844"/>
      <c r="L59" s="844"/>
      <c r="M59" s="844"/>
      <c r="N59" s="844"/>
      <c r="O59" s="844"/>
      <c r="P59" s="844"/>
      <c r="Q59" s="844"/>
      <c r="R59" s="844"/>
      <c r="S59" s="844"/>
      <c r="T59" s="844"/>
      <c r="U59" s="844"/>
      <c r="V59" s="844"/>
      <c r="W59" s="844"/>
      <c r="X59" s="844"/>
      <c r="Y59" s="844"/>
      <c r="Z59" s="844"/>
      <c r="AA59" s="844"/>
      <c r="AB59" s="844"/>
      <c r="AC59" s="844"/>
      <c r="AD59" s="844"/>
      <c r="AE59" s="844"/>
      <c r="AF59" s="844"/>
      <c r="AG59" s="844"/>
      <c r="AH59" s="844"/>
      <c r="AI59" s="844"/>
      <c r="AJ59" s="844"/>
      <c r="AK59" s="844"/>
      <c r="AL59" s="844"/>
      <c r="AM59" s="844"/>
      <c r="AN59" s="844"/>
      <c r="AO59" s="819"/>
      <c r="AP59" s="844"/>
      <c r="AQ59" s="819"/>
      <c r="AR59" s="819"/>
      <c r="AS59" s="844"/>
      <c r="AT59" s="844"/>
      <c r="AU59" s="844"/>
      <c r="AV59" s="844"/>
      <c r="AW59" s="899"/>
      <c r="AX59" s="899"/>
      <c r="AY59" s="844"/>
      <c r="AZ59" s="844"/>
      <c r="BA59" s="844"/>
      <c r="BB59" s="844"/>
      <c r="BC59" s="844"/>
      <c r="BD59" s="844"/>
      <c r="BE59" s="844"/>
      <c r="BF59" s="844"/>
      <c r="BG59" s="844"/>
      <c r="BH59" s="844"/>
      <c r="BI59" s="844"/>
      <c r="BJ59" s="838"/>
      <c r="BK59" s="841"/>
      <c r="BL59" s="841"/>
    </row>
    <row r="60" spans="1:70" ht="12.75" customHeight="1" x14ac:dyDescent="0.2">
      <c r="C60" s="1538" t="s">
        <v>337</v>
      </c>
      <c r="D60" s="1539"/>
      <c r="E60" s="774"/>
      <c r="F60" s="775"/>
      <c r="G60" s="870"/>
      <c r="H60" s="1103"/>
      <c r="I60" s="1104"/>
      <c r="J60" s="870"/>
      <c r="K60" s="870"/>
      <c r="L60" s="1103"/>
      <c r="M60" s="1104"/>
      <c r="N60" s="870"/>
      <c r="O60" s="870"/>
      <c r="P60" s="1103"/>
      <c r="Q60" s="1104"/>
      <c r="R60" s="1103"/>
      <c r="S60" s="1103"/>
      <c r="T60" s="1103"/>
      <c r="U60" s="1104"/>
      <c r="V60" s="1103"/>
      <c r="W60" s="1103"/>
      <c r="X60" s="1103"/>
      <c r="Y60" s="1103"/>
      <c r="Z60" s="997"/>
      <c r="AA60" s="1103"/>
      <c r="AB60" s="1103"/>
      <c r="AC60" s="1103"/>
      <c r="AD60" s="997"/>
      <c r="AE60" s="1103"/>
      <c r="AF60" s="1103"/>
      <c r="AG60" s="1103"/>
      <c r="AH60" s="997"/>
      <c r="AI60" s="1103"/>
      <c r="AJ60" s="1104"/>
      <c r="AK60" s="1104"/>
      <c r="AL60" s="1104"/>
      <c r="AM60" s="844"/>
      <c r="AN60" s="844"/>
      <c r="AO60" s="819"/>
      <c r="AP60" s="844"/>
      <c r="AQ60" s="819"/>
      <c r="AR60" s="819"/>
      <c r="AS60" s="844"/>
      <c r="AT60" s="898"/>
      <c r="AU60" s="206" t="s">
        <v>338</v>
      </c>
      <c r="AV60" s="206"/>
      <c r="AW60" s="206" t="s">
        <v>327</v>
      </c>
      <c r="AX60" s="207"/>
      <c r="AY60" s="844"/>
      <c r="AZ60" s="874"/>
      <c r="BA60" s="874"/>
      <c r="BB60" s="874"/>
      <c r="BC60" s="874"/>
      <c r="BD60" s="874"/>
      <c r="BE60" s="874"/>
      <c r="BF60" s="874"/>
      <c r="BG60" s="874"/>
      <c r="BH60" s="998"/>
      <c r="BI60" s="998"/>
      <c r="BJ60" s="874"/>
      <c r="BK60" s="841"/>
      <c r="BL60" s="841"/>
      <c r="BM60" s="877"/>
    </row>
    <row r="61" spans="1:70" ht="12.75" customHeight="1" x14ac:dyDescent="0.2">
      <c r="C61" s="1530" t="s">
        <v>38</v>
      </c>
      <c r="D61" s="1531"/>
      <c r="E61" s="777"/>
      <c r="F61" s="118" t="s">
        <v>282</v>
      </c>
      <c r="G61" s="210" t="s">
        <v>281</v>
      </c>
      <c r="H61" s="210" t="s">
        <v>280</v>
      </c>
      <c r="I61" s="211" t="s">
        <v>278</v>
      </c>
      <c r="J61" s="210" t="s">
        <v>258</v>
      </c>
      <c r="K61" s="210" t="s">
        <v>259</v>
      </c>
      <c r="L61" s="210" t="s">
        <v>260</v>
      </c>
      <c r="M61" s="211" t="s">
        <v>261</v>
      </c>
      <c r="N61" s="878" t="s">
        <v>232</v>
      </c>
      <c r="O61" s="878" t="s">
        <v>231</v>
      </c>
      <c r="P61" s="878" t="s">
        <v>230</v>
      </c>
      <c r="Q61" s="879" t="s">
        <v>229</v>
      </c>
      <c r="R61" s="878" t="s">
        <v>206</v>
      </c>
      <c r="S61" s="878" t="s">
        <v>207</v>
      </c>
      <c r="T61" s="878" t="s">
        <v>208</v>
      </c>
      <c r="U61" s="879" t="s">
        <v>209</v>
      </c>
      <c r="V61" s="878" t="s">
        <v>154</v>
      </c>
      <c r="W61" s="878" t="s">
        <v>155</v>
      </c>
      <c r="X61" s="878" t="s">
        <v>156</v>
      </c>
      <c r="Y61" s="879" t="s">
        <v>153</v>
      </c>
      <c r="Z61" s="880" t="s">
        <v>130</v>
      </c>
      <c r="AA61" s="878" t="s">
        <v>131</v>
      </c>
      <c r="AB61" s="878" t="s">
        <v>132</v>
      </c>
      <c r="AC61" s="878">
        <v>0</v>
      </c>
      <c r="AD61" s="880" t="s">
        <v>112</v>
      </c>
      <c r="AE61" s="878" t="s">
        <v>111</v>
      </c>
      <c r="AF61" s="878" t="s">
        <v>110</v>
      </c>
      <c r="AG61" s="878" t="s">
        <v>109</v>
      </c>
      <c r="AH61" s="880" t="s">
        <v>80</v>
      </c>
      <c r="AI61" s="878" t="s">
        <v>81</v>
      </c>
      <c r="AJ61" s="879" t="s">
        <v>82</v>
      </c>
      <c r="AK61" s="879" t="s">
        <v>29</v>
      </c>
      <c r="AL61" s="879" t="s">
        <v>29</v>
      </c>
      <c r="AM61" s="844"/>
      <c r="AN61" s="844"/>
      <c r="AO61" s="819"/>
      <c r="AP61" s="844"/>
      <c r="AQ61" s="819"/>
      <c r="AR61" s="819"/>
      <c r="AS61" s="844"/>
      <c r="AT61" s="898"/>
      <c r="AU61" s="210" t="s">
        <v>282</v>
      </c>
      <c r="AV61" s="210" t="s">
        <v>258</v>
      </c>
      <c r="AW61" s="1537" t="s">
        <v>38</v>
      </c>
      <c r="AX61" s="1525"/>
      <c r="AY61" s="844"/>
      <c r="AZ61" s="212" t="s">
        <v>321</v>
      </c>
      <c r="BA61" s="212" t="s">
        <v>269</v>
      </c>
      <c r="BB61" s="212" t="s">
        <v>233</v>
      </c>
      <c r="BC61" s="880" t="s">
        <v>210</v>
      </c>
      <c r="BD61" s="880" t="s">
        <v>157</v>
      </c>
      <c r="BE61" s="880" t="s">
        <v>114</v>
      </c>
      <c r="BF61" s="880" t="s">
        <v>113</v>
      </c>
      <c r="BG61" s="880" t="s">
        <v>42</v>
      </c>
      <c r="BH61" s="883" t="s">
        <v>39</v>
      </c>
      <c r="BI61" s="883" t="s">
        <v>40</v>
      </c>
      <c r="BJ61" s="883" t="s">
        <v>116</v>
      </c>
      <c r="BK61" s="841"/>
      <c r="BL61" s="841"/>
      <c r="BM61" s="877"/>
    </row>
    <row r="62" spans="1:70" ht="12.75" customHeight="1" x14ac:dyDescent="0.2">
      <c r="A62" s="846"/>
      <c r="B62" s="161" t="s">
        <v>220</v>
      </c>
      <c r="C62" s="849">
        <v>407</v>
      </c>
      <c r="D62" s="850">
        <v>2.1639727775414716E-2</v>
      </c>
      <c r="E62" s="781"/>
      <c r="F62" s="803">
        <v>19215</v>
      </c>
      <c r="G62" s="1000">
        <v>18448</v>
      </c>
      <c r="H62" s="1000">
        <v>18744</v>
      </c>
      <c r="I62" s="1025">
        <v>16437</v>
      </c>
      <c r="J62" s="1000">
        <v>18808</v>
      </c>
      <c r="K62" s="1000">
        <v>19612</v>
      </c>
      <c r="L62" s="1000">
        <v>12417</v>
      </c>
      <c r="M62" s="1025">
        <v>17090</v>
      </c>
      <c r="N62" s="1000">
        <v>19672</v>
      </c>
      <c r="O62" s="1000">
        <v>18459</v>
      </c>
      <c r="P62" s="1000">
        <v>17132</v>
      </c>
      <c r="Q62" s="1025">
        <v>17578</v>
      </c>
      <c r="R62" s="1000">
        <v>15504</v>
      </c>
      <c r="S62" s="1000">
        <v>16119</v>
      </c>
      <c r="T62" s="1000">
        <v>16627</v>
      </c>
      <c r="U62" s="1025">
        <v>17628</v>
      </c>
      <c r="V62" s="526">
        <v>11285</v>
      </c>
      <c r="W62" s="526">
        <v>10987</v>
      </c>
      <c r="X62" s="526">
        <v>11236</v>
      </c>
      <c r="Y62" s="1000">
        <v>11678</v>
      </c>
      <c r="Z62" s="1026">
        <v>13847</v>
      </c>
      <c r="AA62" s="1000">
        <v>13861</v>
      </c>
      <c r="AB62" s="1000">
        <v>12994</v>
      </c>
      <c r="AC62" s="1000">
        <v>6975</v>
      </c>
      <c r="AD62" s="1026">
        <v>8215</v>
      </c>
      <c r="AE62" s="1000">
        <v>9418</v>
      </c>
      <c r="AF62" s="1000">
        <v>9547</v>
      </c>
      <c r="AG62" s="1000">
        <v>8802</v>
      </c>
      <c r="AH62" s="1027">
        <v>7648</v>
      </c>
      <c r="AI62" s="1002">
        <v>7035</v>
      </c>
      <c r="AJ62" s="1028">
        <v>8214</v>
      </c>
      <c r="AK62" s="1025">
        <v>8390</v>
      </c>
      <c r="AL62" s="1001">
        <v>29584</v>
      </c>
      <c r="AM62" s="844"/>
      <c r="AN62" s="844"/>
      <c r="AO62" s="819"/>
      <c r="AP62" s="844"/>
      <c r="AQ62" s="819"/>
      <c r="AR62" s="819"/>
      <c r="AS62" s="844"/>
      <c r="AT62" s="898"/>
      <c r="AU62" s="1011">
        <v>72844</v>
      </c>
      <c r="AV62" s="920">
        <v>67927</v>
      </c>
      <c r="AW62" s="1029">
        <v>4917</v>
      </c>
      <c r="AX62" s="829">
        <v>7.2386532601174794E-2</v>
      </c>
      <c r="AY62" s="844"/>
      <c r="AZ62" s="1008">
        <v>72844</v>
      </c>
      <c r="BA62" s="1008">
        <v>67927</v>
      </c>
      <c r="BB62" s="1008">
        <v>72841</v>
      </c>
      <c r="BC62" s="1008">
        <v>65878</v>
      </c>
      <c r="BD62" s="1008">
        <v>45186</v>
      </c>
      <c r="BE62" s="1149">
        <v>53682</v>
      </c>
      <c r="BF62" s="254">
        <v>39936</v>
      </c>
      <c r="BG62" s="254">
        <v>46210</v>
      </c>
      <c r="BH62" s="254">
        <v>43776</v>
      </c>
      <c r="BI62" s="1009">
        <v>45773</v>
      </c>
      <c r="BJ62" s="965">
        <v>41570</v>
      </c>
      <c r="BK62" s="841"/>
      <c r="BL62" s="841"/>
      <c r="BM62" s="877"/>
      <c r="BO62" s="1493"/>
      <c r="BP62" s="1494"/>
    </row>
    <row r="63" spans="1:70" ht="12.75" customHeight="1" x14ac:dyDescent="0.2">
      <c r="A63" s="846"/>
      <c r="B63" s="161" t="s">
        <v>60</v>
      </c>
      <c r="C63" s="849">
        <v>-8892</v>
      </c>
      <c r="D63" s="850">
        <v>-0.72498980839788019</v>
      </c>
      <c r="E63" s="781"/>
      <c r="F63" s="803">
        <v>3373</v>
      </c>
      <c r="G63" s="1000">
        <v>5466</v>
      </c>
      <c r="H63" s="1000">
        <v>11960</v>
      </c>
      <c r="I63" s="1025">
        <v>17812</v>
      </c>
      <c r="J63" s="1000">
        <v>12265</v>
      </c>
      <c r="K63" s="1000">
        <v>6097</v>
      </c>
      <c r="L63" s="1000">
        <v>10224</v>
      </c>
      <c r="M63" s="1025">
        <v>27776</v>
      </c>
      <c r="N63" s="1000">
        <v>22644</v>
      </c>
      <c r="O63" s="1000">
        <v>12445</v>
      </c>
      <c r="P63" s="1000">
        <v>14009</v>
      </c>
      <c r="Q63" s="1025">
        <v>12951</v>
      </c>
      <c r="R63" s="1000">
        <v>9745</v>
      </c>
      <c r="S63" s="1000">
        <v>3573</v>
      </c>
      <c r="T63" s="1000">
        <v>6814</v>
      </c>
      <c r="U63" s="1025">
        <v>3882</v>
      </c>
      <c r="V63" s="526">
        <v>3882</v>
      </c>
      <c r="W63" s="526">
        <v>5322</v>
      </c>
      <c r="X63" s="526">
        <v>4626</v>
      </c>
      <c r="Y63" s="1000">
        <v>11414</v>
      </c>
      <c r="Z63" s="1026">
        <v>10987</v>
      </c>
      <c r="AA63" s="1000">
        <v>15691</v>
      </c>
      <c r="AB63" s="1000">
        <v>6165</v>
      </c>
      <c r="AC63" s="1000">
        <v>31749</v>
      </c>
      <c r="AD63" s="1026">
        <v>23306</v>
      </c>
      <c r="AE63" s="1000">
        <v>46294</v>
      </c>
      <c r="AF63" s="1000">
        <v>16811</v>
      </c>
      <c r="AG63" s="1000">
        <v>19402</v>
      </c>
      <c r="AH63" s="1027">
        <v>15250</v>
      </c>
      <c r="AI63" s="1000">
        <v>4569</v>
      </c>
      <c r="AJ63" s="1025">
        <v>12638</v>
      </c>
      <c r="AK63" s="1025">
        <v>17564</v>
      </c>
      <c r="AL63" s="1001">
        <v>0</v>
      </c>
      <c r="AM63" s="844">
        <v>0</v>
      </c>
      <c r="AN63" s="844">
        <v>0</v>
      </c>
      <c r="AO63" s="819">
        <v>0</v>
      </c>
      <c r="AP63" s="844">
        <v>0</v>
      </c>
      <c r="AQ63" s="819">
        <v>0</v>
      </c>
      <c r="AR63" s="819">
        <v>0</v>
      </c>
      <c r="AS63" s="844">
        <v>0</v>
      </c>
      <c r="AT63" s="898"/>
      <c r="AU63" s="1011">
        <v>38611</v>
      </c>
      <c r="AV63" s="920">
        <v>56362</v>
      </c>
      <c r="AW63" s="1031">
        <v>-17751</v>
      </c>
      <c r="AX63" s="829">
        <v>-0.31494624037472058</v>
      </c>
      <c r="AY63" s="844"/>
      <c r="AZ63" s="1008">
        <v>38611</v>
      </c>
      <c r="BA63" s="1008">
        <v>56362</v>
      </c>
      <c r="BB63" s="1008">
        <v>62049</v>
      </c>
      <c r="BC63" s="1008">
        <v>24014</v>
      </c>
      <c r="BD63" s="1008">
        <v>25244</v>
      </c>
      <c r="BE63" s="1150">
        <v>42700</v>
      </c>
      <c r="BF63" s="254">
        <v>37147</v>
      </c>
      <c r="BG63" s="254">
        <v>12860</v>
      </c>
      <c r="BH63" s="254">
        <v>34024</v>
      </c>
      <c r="BI63" s="1014">
        <f>143025-1549-12713</f>
        <v>128763</v>
      </c>
      <c r="BJ63" s="926">
        <f>109202-5303-4636</f>
        <v>99263</v>
      </c>
      <c r="BK63" s="841"/>
      <c r="BL63" s="841"/>
      <c r="BM63" s="877"/>
      <c r="BO63" s="1493"/>
      <c r="BP63" s="1494"/>
    </row>
    <row r="64" spans="1:70" ht="12.75" customHeight="1" x14ac:dyDescent="0.2">
      <c r="A64" s="846"/>
      <c r="B64" s="161" t="s">
        <v>141</v>
      </c>
      <c r="C64" s="849">
        <v>3007</v>
      </c>
      <c r="D64" s="851">
        <v>0.47146440890561303</v>
      </c>
      <c r="E64" s="781"/>
      <c r="F64" s="803">
        <v>9385</v>
      </c>
      <c r="G64" s="1000">
        <v>8863</v>
      </c>
      <c r="H64" s="1000">
        <v>11081</v>
      </c>
      <c r="I64" s="1025">
        <v>1905</v>
      </c>
      <c r="J64" s="1000">
        <v>6378</v>
      </c>
      <c r="K64" s="1000">
        <v>4674</v>
      </c>
      <c r="L64" s="1000">
        <v>6474</v>
      </c>
      <c r="M64" s="1025">
        <v>2520</v>
      </c>
      <c r="N64" s="1000">
        <v>5776</v>
      </c>
      <c r="O64" s="1000">
        <v>3243</v>
      </c>
      <c r="P64" s="1000">
        <v>1601</v>
      </c>
      <c r="Q64" s="1025">
        <v>6603</v>
      </c>
      <c r="R64" s="1000">
        <v>6074</v>
      </c>
      <c r="S64" s="1000">
        <v>5988</v>
      </c>
      <c r="T64" s="1000">
        <v>5624</v>
      </c>
      <c r="U64" s="1025">
        <v>3598</v>
      </c>
      <c r="V64" s="526">
        <v>1320</v>
      </c>
      <c r="W64" s="526">
        <v>837</v>
      </c>
      <c r="X64" s="526">
        <v>1962</v>
      </c>
      <c r="Y64" s="1000">
        <v>2960</v>
      </c>
      <c r="Z64" s="1026">
        <v>2860</v>
      </c>
      <c r="AA64" s="1000">
        <v>2925</v>
      </c>
      <c r="AB64" s="1000">
        <v>740</v>
      </c>
      <c r="AC64" s="1000">
        <v>14504</v>
      </c>
      <c r="AD64" s="1026">
        <v>1297</v>
      </c>
      <c r="AE64" s="1000">
        <v>1601</v>
      </c>
      <c r="AF64" s="1000">
        <v>1211</v>
      </c>
      <c r="AG64" s="1000">
        <v>1444</v>
      </c>
      <c r="AH64" s="1027">
        <v>2473</v>
      </c>
      <c r="AI64" s="1000">
        <v>1215</v>
      </c>
      <c r="AJ64" s="1025">
        <v>2659</v>
      </c>
      <c r="AK64" s="1025">
        <v>8562</v>
      </c>
      <c r="AL64" s="1001"/>
      <c r="AM64" s="844"/>
      <c r="AN64" s="844"/>
      <c r="AO64" s="819"/>
      <c r="AP64" s="844"/>
      <c r="AQ64" s="819"/>
      <c r="AR64" s="819"/>
      <c r="AS64" s="844"/>
      <c r="AT64" s="898"/>
      <c r="AU64" s="1011">
        <v>31234</v>
      </c>
      <c r="AV64" s="920">
        <v>20046</v>
      </c>
      <c r="AW64" s="1033">
        <v>11188</v>
      </c>
      <c r="AX64" s="829">
        <v>0.5581163324353986</v>
      </c>
      <c r="AY64" s="844"/>
      <c r="AZ64" s="1008">
        <v>31234</v>
      </c>
      <c r="BA64" s="1008">
        <v>20046</v>
      </c>
      <c r="BB64" s="1008">
        <v>17223</v>
      </c>
      <c r="BC64" s="1008">
        <v>21284</v>
      </c>
      <c r="BD64" s="1008">
        <v>7079</v>
      </c>
      <c r="BE64" s="1150">
        <v>9588</v>
      </c>
      <c r="BF64" s="254">
        <v>21890</v>
      </c>
      <c r="BG64" s="254">
        <v>15171</v>
      </c>
      <c r="BH64" s="254">
        <v>11589</v>
      </c>
      <c r="BI64" s="1034">
        <f>7195+5518</f>
        <v>12713</v>
      </c>
      <c r="BJ64" s="926">
        <v>4636</v>
      </c>
      <c r="BK64" s="841"/>
      <c r="BL64" s="841"/>
      <c r="BM64" s="877"/>
      <c r="BO64" s="1493"/>
      <c r="BP64" s="1494"/>
    </row>
    <row r="65" spans="1:68" ht="12.75" customHeight="1" x14ac:dyDescent="0.2">
      <c r="A65" s="846"/>
      <c r="B65" s="161" t="s">
        <v>61</v>
      </c>
      <c r="C65" s="849">
        <v>4680</v>
      </c>
      <c r="D65" s="850">
        <v>0.25686059275521406</v>
      </c>
      <c r="E65" s="781"/>
      <c r="F65" s="803">
        <v>22900</v>
      </c>
      <c r="G65" s="854">
        <v>18256</v>
      </c>
      <c r="H65" s="1000">
        <v>13950</v>
      </c>
      <c r="I65" s="1025">
        <v>17698</v>
      </c>
      <c r="J65" s="1000">
        <v>18220</v>
      </c>
      <c r="K65" s="854">
        <v>12524</v>
      </c>
      <c r="L65" s="1000">
        <v>10773</v>
      </c>
      <c r="M65" s="1025">
        <v>13453</v>
      </c>
      <c r="N65" s="1000">
        <v>22635</v>
      </c>
      <c r="O65" s="854">
        <v>13357</v>
      </c>
      <c r="P65" s="1000">
        <v>10547</v>
      </c>
      <c r="Q65" s="1025">
        <v>14502</v>
      </c>
      <c r="R65" s="1000">
        <v>13382</v>
      </c>
      <c r="S65" s="854">
        <v>11455</v>
      </c>
      <c r="T65" s="1000">
        <v>9853</v>
      </c>
      <c r="U65" s="1025">
        <v>5436</v>
      </c>
      <c r="V65" s="526">
        <v>1678</v>
      </c>
      <c r="W65" s="526">
        <v>0</v>
      </c>
      <c r="X65" s="526">
        <v>0</v>
      </c>
      <c r="Y65" s="854">
        <v>0</v>
      </c>
      <c r="Z65" s="849">
        <v>0</v>
      </c>
      <c r="AA65" s="854">
        <v>0</v>
      </c>
      <c r="AB65" s="854">
        <v>0</v>
      </c>
      <c r="AC65" s="1000">
        <v>-262</v>
      </c>
      <c r="AD65" s="1026">
        <v>-115</v>
      </c>
      <c r="AE65" s="1000">
        <v>-132</v>
      </c>
      <c r="AF65" s="1000">
        <v>-255</v>
      </c>
      <c r="AG65" s="1000">
        <v>-45</v>
      </c>
      <c r="AH65" s="1027">
        <v>-388</v>
      </c>
      <c r="AI65" s="1000">
        <v>-274</v>
      </c>
      <c r="AJ65" s="1025">
        <v>-218</v>
      </c>
      <c r="AK65" s="1025">
        <v>-343</v>
      </c>
      <c r="AL65" s="1001">
        <v>5363</v>
      </c>
      <c r="AM65" s="844"/>
      <c r="AN65" s="844"/>
      <c r="AO65" s="819"/>
      <c r="AP65" s="844"/>
      <c r="AQ65" s="819"/>
      <c r="AR65" s="819"/>
      <c r="AS65" s="844"/>
      <c r="AT65" s="898"/>
      <c r="AU65" s="1011">
        <v>72804</v>
      </c>
      <c r="AV65" s="854">
        <v>54970</v>
      </c>
      <c r="AW65" s="1033">
        <v>17834</v>
      </c>
      <c r="AX65" s="829">
        <v>0.32443150809532473</v>
      </c>
      <c r="AY65" s="844"/>
      <c r="AZ65" s="1008">
        <v>72804</v>
      </c>
      <c r="BA65" s="1008">
        <v>54970</v>
      </c>
      <c r="BB65" s="1008">
        <v>61041</v>
      </c>
      <c r="BC65" s="1008">
        <v>40126</v>
      </c>
      <c r="BD65" s="1008">
        <v>1678</v>
      </c>
      <c r="BE65" s="1150">
        <v>0</v>
      </c>
      <c r="BF65" s="254">
        <v>0</v>
      </c>
      <c r="BG65" s="254">
        <v>0</v>
      </c>
      <c r="BH65" s="254">
        <v>0</v>
      </c>
      <c r="BI65" s="1014">
        <v>-524</v>
      </c>
      <c r="BJ65" s="926">
        <v>4647</v>
      </c>
      <c r="BK65" s="841"/>
      <c r="BL65" s="841"/>
      <c r="BM65" s="877"/>
      <c r="BO65" s="1493"/>
      <c r="BP65" s="1494"/>
    </row>
    <row r="66" spans="1:68" ht="12.75" customHeight="1" x14ac:dyDescent="0.2">
      <c r="A66" s="846"/>
      <c r="B66" s="161" t="s">
        <v>62</v>
      </c>
      <c r="C66" s="849">
        <v>-128</v>
      </c>
      <c r="D66" s="850">
        <v>-0.65979381443298968</v>
      </c>
      <c r="E66" s="781"/>
      <c r="F66" s="803">
        <v>66</v>
      </c>
      <c r="G66" s="1035">
        <v>142</v>
      </c>
      <c r="H66" s="1003">
        <v>190</v>
      </c>
      <c r="I66" s="1025">
        <v>139</v>
      </c>
      <c r="J66" s="1000">
        <v>194</v>
      </c>
      <c r="K66" s="1035">
        <v>217</v>
      </c>
      <c r="L66" s="1003">
        <v>281</v>
      </c>
      <c r="M66" s="1025">
        <v>466</v>
      </c>
      <c r="N66" s="1000">
        <v>346</v>
      </c>
      <c r="O66" s="1035">
        <v>294</v>
      </c>
      <c r="P66" s="1003">
        <v>380</v>
      </c>
      <c r="Q66" s="1025">
        <v>473</v>
      </c>
      <c r="R66" s="1000">
        <v>418</v>
      </c>
      <c r="S66" s="1035">
        <v>454</v>
      </c>
      <c r="T66" s="1003">
        <v>398</v>
      </c>
      <c r="U66" s="1025">
        <v>340</v>
      </c>
      <c r="V66" s="526">
        <v>25</v>
      </c>
      <c r="W66" s="526">
        <v>13</v>
      </c>
      <c r="X66" s="526">
        <v>15</v>
      </c>
      <c r="Y66" s="1000">
        <v>7</v>
      </c>
      <c r="Z66" s="1026">
        <v>14</v>
      </c>
      <c r="AA66" s="1035">
        <v>3</v>
      </c>
      <c r="AB66" s="1035">
        <v>5</v>
      </c>
      <c r="AC66" s="1000">
        <v>46</v>
      </c>
      <c r="AD66" s="1026">
        <v>102</v>
      </c>
      <c r="AE66" s="1036">
        <v>0</v>
      </c>
      <c r="AF66" s="1036">
        <v>0</v>
      </c>
      <c r="AG66" s="1000">
        <v>37</v>
      </c>
      <c r="AH66" s="1027">
        <v>50</v>
      </c>
      <c r="AI66" s="1000">
        <v>93</v>
      </c>
      <c r="AJ66" s="1025">
        <v>168</v>
      </c>
      <c r="AK66" s="1025">
        <v>178</v>
      </c>
      <c r="AL66" s="1001">
        <v>-3063</v>
      </c>
      <c r="AM66" s="844">
        <v>42952</v>
      </c>
      <c r="AN66" s="844">
        <v>39210</v>
      </c>
      <c r="AO66" s="819">
        <v>62549</v>
      </c>
      <c r="AP66" s="844">
        <v>57382</v>
      </c>
      <c r="AQ66" s="819">
        <v>48897</v>
      </c>
      <c r="AR66" s="819">
        <v>38533</v>
      </c>
      <c r="AS66" s="844">
        <v>42750</v>
      </c>
      <c r="AT66" s="898"/>
      <c r="AU66" s="1011">
        <v>537</v>
      </c>
      <c r="AV66" s="920">
        <v>1158</v>
      </c>
      <c r="AW66" s="1033">
        <v>-621</v>
      </c>
      <c r="AX66" s="829">
        <v>-0.53626943005181349</v>
      </c>
      <c r="AY66" s="844"/>
      <c r="AZ66" s="1008">
        <v>537</v>
      </c>
      <c r="BA66" s="1008">
        <v>1158</v>
      </c>
      <c r="BB66" s="1008">
        <v>1493</v>
      </c>
      <c r="BC66" s="1008">
        <v>1610</v>
      </c>
      <c r="BD66" s="1008">
        <v>60</v>
      </c>
      <c r="BE66" s="1150">
        <v>27</v>
      </c>
      <c r="BF66" s="254">
        <v>-1652</v>
      </c>
      <c r="BG66" s="254">
        <v>368</v>
      </c>
      <c r="BH66" s="254">
        <v>1120</v>
      </c>
      <c r="BI66" s="1014">
        <v>543</v>
      </c>
      <c r="BJ66" s="926">
        <v>236</v>
      </c>
      <c r="BK66" s="841"/>
      <c r="BL66" s="841"/>
      <c r="BM66" s="877"/>
      <c r="BO66" s="1493"/>
      <c r="BP66" s="1494"/>
    </row>
    <row r="67" spans="1:68" ht="12.75" customHeight="1" x14ac:dyDescent="0.2">
      <c r="A67" s="847"/>
      <c r="B67" s="161" t="s">
        <v>63</v>
      </c>
      <c r="C67" s="849">
        <v>-327</v>
      </c>
      <c r="D67" s="851">
        <v>-0.50307692307692309</v>
      </c>
      <c r="E67" s="806"/>
      <c r="F67" s="803">
        <v>323</v>
      </c>
      <c r="G67" s="1035">
        <v>267</v>
      </c>
      <c r="H67" s="905">
        <v>7</v>
      </c>
      <c r="I67" s="1042">
        <v>784</v>
      </c>
      <c r="J67" s="1000">
        <v>650</v>
      </c>
      <c r="K67" s="1035">
        <v>369</v>
      </c>
      <c r="L67" s="905">
        <v>534</v>
      </c>
      <c r="M67" s="1042">
        <v>956</v>
      </c>
      <c r="N67" s="1000">
        <v>200</v>
      </c>
      <c r="O67" s="1035">
        <v>471</v>
      </c>
      <c r="P67" s="905">
        <v>331</v>
      </c>
      <c r="Q67" s="1042">
        <v>836</v>
      </c>
      <c r="R67" s="1000">
        <v>83</v>
      </c>
      <c r="S67" s="1035">
        <v>36</v>
      </c>
      <c r="T67" s="905">
        <v>158</v>
      </c>
      <c r="U67" s="1042">
        <v>166</v>
      </c>
      <c r="V67" s="526">
        <v>297</v>
      </c>
      <c r="W67" s="526">
        <v>38</v>
      </c>
      <c r="X67" s="583">
        <v>-49</v>
      </c>
      <c r="Y67" s="1018">
        <v>-47</v>
      </c>
      <c r="Z67" s="1026">
        <v>4</v>
      </c>
      <c r="AA67" s="1035">
        <v>138</v>
      </c>
      <c r="AB67" s="1038">
        <v>179</v>
      </c>
      <c r="AC67" s="1018">
        <v>45</v>
      </c>
      <c r="AD67" s="1026">
        <v>1</v>
      </c>
      <c r="AE67" s="1036">
        <v>0</v>
      </c>
      <c r="AF67" s="1039">
        <v>0</v>
      </c>
      <c r="AG67" s="1018">
        <v>414</v>
      </c>
      <c r="AH67" s="1040">
        <v>0</v>
      </c>
      <c r="AI67" s="1018">
        <v>1</v>
      </c>
      <c r="AJ67" s="1041">
        <v>0</v>
      </c>
      <c r="AK67" s="1042">
        <v>1</v>
      </c>
      <c r="AL67" s="1019">
        <v>60</v>
      </c>
      <c r="AM67" s="873"/>
      <c r="AN67" s="873"/>
      <c r="AO67" s="873"/>
      <c r="AP67" s="873"/>
      <c r="AQ67" s="873"/>
      <c r="AR67" s="873"/>
      <c r="AS67" s="873"/>
      <c r="AT67" s="898"/>
      <c r="AU67" s="1011">
        <v>1381</v>
      </c>
      <c r="AV67" s="920">
        <v>2509</v>
      </c>
      <c r="AW67" s="1033">
        <v>-1128</v>
      </c>
      <c r="AX67" s="829">
        <v>-0.44958150657632523</v>
      </c>
      <c r="AY67" s="846"/>
      <c r="AZ67" s="1008">
        <v>1381</v>
      </c>
      <c r="BA67" s="1008">
        <v>2509</v>
      </c>
      <c r="BB67" s="1008">
        <v>1838</v>
      </c>
      <c r="BC67" s="1008">
        <v>443</v>
      </c>
      <c r="BD67" s="1008">
        <v>239</v>
      </c>
      <c r="BE67" s="1151">
        <v>222</v>
      </c>
      <c r="BF67" s="254">
        <v>308</v>
      </c>
      <c r="BG67" s="254">
        <v>185</v>
      </c>
      <c r="BH67" s="254">
        <v>279</v>
      </c>
      <c r="BI67" s="1016">
        <v>294</v>
      </c>
      <c r="BJ67" s="1017">
        <v>118</v>
      </c>
      <c r="BK67" s="841"/>
      <c r="BL67" s="841"/>
      <c r="BM67" s="877"/>
      <c r="BO67" s="1493"/>
      <c r="BP67" s="1494"/>
    </row>
    <row r="68" spans="1:68" ht="12.75" customHeight="1" x14ac:dyDescent="0.2">
      <c r="A68" s="847"/>
      <c r="B68" s="161"/>
      <c r="C68" s="858">
        <v>-1253</v>
      </c>
      <c r="D68" s="859">
        <v>-2.2171105016367335E-2</v>
      </c>
      <c r="E68" s="807"/>
      <c r="F68" s="808">
        <v>55262</v>
      </c>
      <c r="G68" s="1044">
        <v>51442</v>
      </c>
      <c r="H68" s="1044">
        <v>55932</v>
      </c>
      <c r="I68" s="1045">
        <v>54775</v>
      </c>
      <c r="J68" s="1044">
        <v>56515</v>
      </c>
      <c r="K68" s="1044">
        <v>43493</v>
      </c>
      <c r="L68" s="1044">
        <v>40703</v>
      </c>
      <c r="M68" s="1045">
        <v>62261</v>
      </c>
      <c r="N68" s="1044">
        <v>71273</v>
      </c>
      <c r="O68" s="1044">
        <v>48269</v>
      </c>
      <c r="P68" s="1044">
        <v>44000</v>
      </c>
      <c r="Q68" s="1045">
        <v>52943</v>
      </c>
      <c r="R68" s="1044">
        <v>45206</v>
      </c>
      <c r="S68" s="1044">
        <v>37625</v>
      </c>
      <c r="T68" s="1044">
        <v>39474</v>
      </c>
      <c r="U68" s="1045">
        <v>31050</v>
      </c>
      <c r="V68" s="539">
        <v>18487</v>
      </c>
      <c r="W68" s="539">
        <v>17197</v>
      </c>
      <c r="X68" s="539">
        <v>17790</v>
      </c>
      <c r="Y68" s="1044">
        <v>26012</v>
      </c>
      <c r="Z68" s="1046">
        <v>27712</v>
      </c>
      <c r="AA68" s="1044">
        <v>32618</v>
      </c>
      <c r="AB68" s="1044">
        <v>20083</v>
      </c>
      <c r="AC68" s="1044">
        <v>53057</v>
      </c>
      <c r="AD68" s="1046">
        <v>32806</v>
      </c>
      <c r="AE68" s="1044">
        <v>57181</v>
      </c>
      <c r="AF68" s="1044">
        <v>27314</v>
      </c>
      <c r="AG68" s="1044">
        <v>30054</v>
      </c>
      <c r="AH68" s="1046">
        <v>25033</v>
      </c>
      <c r="AI68" s="1044">
        <v>12639</v>
      </c>
      <c r="AJ68" s="1045">
        <v>23461</v>
      </c>
      <c r="AK68" s="1045">
        <v>34352</v>
      </c>
      <c r="AL68" s="1045">
        <v>31944</v>
      </c>
      <c r="AM68" s="817"/>
      <c r="AN68" s="817"/>
      <c r="AO68" s="817"/>
      <c r="AP68" s="817"/>
      <c r="AQ68" s="817"/>
      <c r="AR68" s="817"/>
      <c r="AS68" s="817"/>
      <c r="AT68" s="1047"/>
      <c r="AU68" s="1044">
        <v>217411</v>
      </c>
      <c r="AV68" s="1044">
        <v>202972</v>
      </c>
      <c r="AW68" s="1048">
        <v>14439</v>
      </c>
      <c r="AX68" s="1049">
        <v>7.1137890940622353E-2</v>
      </c>
      <c r="AZ68" s="1244">
        <v>217411</v>
      </c>
      <c r="BA68" s="1050">
        <v>202972</v>
      </c>
      <c r="BB68" s="1050">
        <v>216485</v>
      </c>
      <c r="BC68" s="1050">
        <v>153355</v>
      </c>
      <c r="BD68" s="1050">
        <v>79486</v>
      </c>
      <c r="BE68" s="1050">
        <v>106219</v>
      </c>
      <c r="BF68" s="1050">
        <f>SUM(BF62:BF67)</f>
        <v>97629</v>
      </c>
      <c r="BG68" s="1051">
        <f>SUM(BG62:BG67)</f>
        <v>74794</v>
      </c>
      <c r="BH68" s="1050">
        <f>SUM(BH62:BH67)</f>
        <v>90788</v>
      </c>
      <c r="BI68" s="1051">
        <f>SUM(BI62:BI67)</f>
        <v>187562</v>
      </c>
      <c r="BJ68" s="1051">
        <f>SUM(BJ62:BJ67)</f>
        <v>150470</v>
      </c>
      <c r="BK68" s="841"/>
      <c r="BL68" s="841"/>
      <c r="BO68" s="1493"/>
      <c r="BP68" s="1494"/>
    </row>
    <row r="69" spans="1:68" ht="12.75" customHeight="1" x14ac:dyDescent="0.2">
      <c r="A69" s="847"/>
      <c r="B69" s="161"/>
      <c r="C69" s="852"/>
      <c r="D69" s="860"/>
      <c r="E69" s="807"/>
      <c r="F69" s="809"/>
      <c r="G69" s="1044"/>
      <c r="H69" s="1052"/>
      <c r="I69" s="1019"/>
      <c r="J69" s="1053"/>
      <c r="K69" s="1044"/>
      <c r="L69" s="1052"/>
      <c r="M69" s="1019"/>
      <c r="N69" s="1053"/>
      <c r="O69" s="1044"/>
      <c r="P69" s="1052"/>
      <c r="Q69" s="1019"/>
      <c r="R69" s="1053"/>
      <c r="S69" s="1044"/>
      <c r="T69" s="1052"/>
      <c r="U69" s="1019"/>
      <c r="V69" s="498"/>
      <c r="W69" s="539"/>
      <c r="X69" s="506"/>
      <c r="Y69" s="1052"/>
      <c r="Z69" s="1054"/>
      <c r="AA69" s="1052"/>
      <c r="AB69" s="1052"/>
      <c r="AC69" s="1052"/>
      <c r="AD69" s="1054"/>
      <c r="AE69" s="1052"/>
      <c r="AF69" s="1052"/>
      <c r="AG69" s="1052"/>
      <c r="AH69" s="1053"/>
      <c r="AI69" s="1053"/>
      <c r="AJ69" s="1053"/>
      <c r="AK69" s="1053"/>
      <c r="AL69" s="1053"/>
      <c r="AM69" s="817"/>
      <c r="AN69" s="817"/>
      <c r="AO69" s="817"/>
      <c r="AP69" s="817"/>
      <c r="AQ69" s="817"/>
      <c r="AR69" s="817"/>
      <c r="AS69" s="817"/>
      <c r="AT69" s="1047"/>
      <c r="AU69" s="1052"/>
      <c r="AV69" s="1052"/>
      <c r="AW69" s="1152"/>
      <c r="AX69" s="1056"/>
      <c r="AZ69" s="1057"/>
      <c r="BA69" s="1057"/>
      <c r="BB69" s="1057"/>
      <c r="BC69" s="1057"/>
      <c r="BD69" s="1057"/>
      <c r="BE69" s="1057"/>
      <c r="BF69" s="1057"/>
      <c r="BG69" s="1058"/>
      <c r="BH69" s="1057"/>
      <c r="BI69" s="1058"/>
      <c r="BJ69" s="1059"/>
      <c r="BK69" s="841"/>
      <c r="BL69" s="841"/>
    </row>
    <row r="70" spans="1:68" ht="12.75" customHeight="1" x14ac:dyDescent="0.2">
      <c r="A70" s="819"/>
      <c r="B70" s="161" t="s">
        <v>295</v>
      </c>
      <c r="C70" s="858">
        <v>254</v>
      </c>
      <c r="D70" s="859">
        <v>0.2191544434857636</v>
      </c>
      <c r="E70" s="1098"/>
      <c r="F70" s="1099">
        <v>-905</v>
      </c>
      <c r="G70" s="1153">
        <v>-822</v>
      </c>
      <c r="H70" s="1153">
        <v>-905</v>
      </c>
      <c r="I70" s="1154">
        <v>-1318</v>
      </c>
      <c r="J70" s="1153">
        <v>-1159</v>
      </c>
      <c r="K70" s="1153">
        <v>-1037</v>
      </c>
      <c r="L70" s="1153">
        <v>-1076</v>
      </c>
      <c r="M70" s="1154">
        <v>-782</v>
      </c>
      <c r="N70" s="1153">
        <v>-717</v>
      </c>
      <c r="O70" s="1153">
        <v>-371</v>
      </c>
      <c r="P70" s="1153">
        <v>-922</v>
      </c>
      <c r="Q70" s="1154">
        <v>-956</v>
      </c>
      <c r="R70" s="1153">
        <v>-541</v>
      </c>
      <c r="S70" s="1153">
        <v>-674</v>
      </c>
      <c r="T70" s="1153">
        <v>-320</v>
      </c>
      <c r="U70" s="1154">
        <v>-1245</v>
      </c>
      <c r="V70" s="1153">
        <v>-1385</v>
      </c>
      <c r="W70" s="1153">
        <v>-1519</v>
      </c>
      <c r="X70" s="1153">
        <v>-1327</v>
      </c>
      <c r="Y70" s="1154">
        <v>-1714</v>
      </c>
      <c r="Z70" s="1155">
        <v>-1639</v>
      </c>
      <c r="AA70" s="1156">
        <v>-1628</v>
      </c>
      <c r="AB70" s="1156">
        <v>-1323</v>
      </c>
      <c r="AC70" s="1154">
        <v>-6918</v>
      </c>
      <c r="AD70" s="1157" t="s">
        <v>122</v>
      </c>
      <c r="AE70" s="1158" t="s">
        <v>122</v>
      </c>
      <c r="AF70" s="1159" t="s">
        <v>122</v>
      </c>
      <c r="AG70" s="1159" t="s">
        <v>122</v>
      </c>
      <c r="AH70" s="1160"/>
      <c r="AI70" s="1160"/>
      <c r="AJ70" s="1160"/>
      <c r="AK70" s="1160"/>
      <c r="AL70" s="1160"/>
      <c r="AM70" s="1161"/>
      <c r="AN70" s="1161"/>
      <c r="AO70" s="1161"/>
      <c r="AP70" s="1161"/>
      <c r="AQ70" s="1161"/>
      <c r="AR70" s="1161"/>
      <c r="AS70" s="1161"/>
      <c r="AT70" s="1162"/>
      <c r="AU70" s="1156">
        <v>-3950</v>
      </c>
      <c r="AV70" s="1156">
        <v>-4054</v>
      </c>
      <c r="AW70" s="506">
        <v>104</v>
      </c>
      <c r="AX70" s="1163">
        <v>2.5653675382338433E-2</v>
      </c>
      <c r="AY70" s="1164"/>
      <c r="AZ70" s="760">
        <v>-3950</v>
      </c>
      <c r="BA70" s="751">
        <v>-4054</v>
      </c>
      <c r="BB70" s="751">
        <v>-2966</v>
      </c>
      <c r="BC70" s="1073">
        <v>-2780</v>
      </c>
      <c r="BD70" s="1073">
        <v>-5945</v>
      </c>
      <c r="BE70" s="1073">
        <v>-5913</v>
      </c>
      <c r="BF70" s="1073" t="s">
        <v>122</v>
      </c>
      <c r="BG70" s="1165" t="s">
        <v>122</v>
      </c>
      <c r="BH70" s="1073" t="s">
        <v>122</v>
      </c>
      <c r="BI70" s="1073" t="s">
        <v>122</v>
      </c>
      <c r="BJ70" s="1166"/>
      <c r="BK70" s="1167"/>
      <c r="BL70" s="1167"/>
      <c r="BM70" s="1168"/>
    </row>
    <row r="71" spans="1:68" x14ac:dyDescent="0.2">
      <c r="H71" s="1078"/>
      <c r="I71" s="838"/>
      <c r="L71" s="1078"/>
      <c r="M71" s="838"/>
      <c r="P71" s="1078"/>
      <c r="Q71" s="838"/>
      <c r="T71" s="1078"/>
      <c r="U71" s="838"/>
      <c r="X71" s="1078"/>
      <c r="Y71" s="838"/>
      <c r="AC71" s="838"/>
      <c r="AG71" s="838"/>
      <c r="AK71" s="838"/>
      <c r="AS71" s="838"/>
      <c r="AU71" s="814"/>
      <c r="AV71" s="814"/>
      <c r="BH71" s="838"/>
      <c r="BI71" s="838"/>
    </row>
    <row r="72" spans="1:68" x14ac:dyDescent="0.2">
      <c r="A72" s="161" t="s">
        <v>265</v>
      </c>
      <c r="C72" s="1102"/>
      <c r="F72" s="791"/>
      <c r="G72" s="838"/>
      <c r="H72" s="838"/>
      <c r="I72" s="838"/>
      <c r="J72" s="838"/>
      <c r="K72" s="838"/>
      <c r="L72" s="838"/>
      <c r="M72" s="838"/>
      <c r="N72" s="838"/>
      <c r="O72" s="838"/>
      <c r="P72" s="838"/>
      <c r="Q72" s="838"/>
      <c r="R72" s="838"/>
      <c r="S72" s="838"/>
      <c r="T72" s="838"/>
      <c r="U72" s="838"/>
      <c r="V72" s="838"/>
      <c r="W72" s="838"/>
      <c r="X72" s="838"/>
      <c r="Y72" s="838"/>
      <c r="Z72" s="838"/>
      <c r="AA72" s="838"/>
      <c r="AB72" s="838"/>
      <c r="AC72" s="838"/>
      <c r="AD72" s="838"/>
      <c r="AE72" s="838"/>
      <c r="AF72" s="838"/>
      <c r="AG72" s="838"/>
      <c r="AH72" s="838"/>
      <c r="AI72" s="838"/>
      <c r="AJ72" s="838"/>
      <c r="AK72" s="838"/>
      <c r="AL72" s="838"/>
      <c r="AM72" s="838"/>
      <c r="AN72" s="838"/>
      <c r="AO72" s="838"/>
      <c r="AP72" s="838"/>
      <c r="AQ72" s="838"/>
      <c r="AR72" s="838"/>
      <c r="AS72" s="838"/>
      <c r="AT72" s="838"/>
      <c r="AU72" s="838"/>
      <c r="AV72" s="838"/>
      <c r="AW72" s="912"/>
      <c r="AX72" s="912"/>
      <c r="AY72" s="838"/>
      <c r="AZ72" s="838"/>
      <c r="BA72" s="838"/>
      <c r="BB72" s="838"/>
      <c r="BC72" s="838"/>
      <c r="BD72" s="838"/>
      <c r="BE72" s="838"/>
      <c r="BF72" s="838"/>
      <c r="BG72" s="838"/>
      <c r="BH72" s="838"/>
      <c r="BI72" s="838"/>
      <c r="BJ72" s="838"/>
    </row>
    <row r="73" spans="1:68" x14ac:dyDescent="0.2">
      <c r="A73" s="189" t="s">
        <v>28</v>
      </c>
      <c r="F73" s="769"/>
      <c r="G73" s="863"/>
      <c r="H73" s="863"/>
      <c r="I73" s="863"/>
      <c r="J73" s="863"/>
      <c r="K73" s="863"/>
      <c r="L73" s="863"/>
      <c r="M73" s="863"/>
      <c r="N73" s="863"/>
      <c r="O73" s="863"/>
      <c r="P73" s="863"/>
      <c r="Q73" s="863"/>
      <c r="R73" s="863"/>
      <c r="S73" s="863"/>
      <c r="T73" s="863"/>
      <c r="U73" s="863"/>
      <c r="V73" s="863"/>
      <c r="W73" s="863"/>
      <c r="X73" s="863"/>
      <c r="Y73" s="863"/>
      <c r="Z73" s="863"/>
      <c r="AA73" s="863"/>
      <c r="AB73" s="863"/>
      <c r="AC73" s="863"/>
      <c r="AD73" s="863"/>
      <c r="AE73" s="863"/>
      <c r="AF73" s="863"/>
      <c r="AG73" s="863"/>
      <c r="AH73" s="863"/>
      <c r="AI73" s="863"/>
      <c r="AJ73" s="863"/>
      <c r="AK73" s="863"/>
      <c r="AL73" s="863"/>
      <c r="AM73" s="863"/>
      <c r="AN73" s="863"/>
      <c r="AO73" s="863"/>
      <c r="AP73" s="863"/>
      <c r="AQ73" s="863"/>
      <c r="AR73" s="863"/>
      <c r="AS73" s="863"/>
      <c r="AT73" s="863"/>
      <c r="AU73" s="863"/>
      <c r="AV73" s="863"/>
      <c r="AW73" s="1079"/>
      <c r="AX73" s="1079"/>
      <c r="AY73" s="863"/>
      <c r="AZ73" s="863"/>
      <c r="BA73" s="863"/>
      <c r="BB73" s="863"/>
      <c r="BC73" s="863"/>
      <c r="BD73" s="863"/>
      <c r="BE73" s="863"/>
      <c r="BF73" s="863"/>
      <c r="BG73" s="863"/>
      <c r="BH73" s="863"/>
      <c r="BI73" s="863"/>
      <c r="BJ73" s="863"/>
      <c r="BK73" s="863">
        <f>BK72-BK68</f>
        <v>0</v>
      </c>
      <c r="BL73" s="863">
        <f>BL72-BL68</f>
        <v>0</v>
      </c>
      <c r="BM73" s="863">
        <f>BM72-BM68</f>
        <v>0</v>
      </c>
    </row>
    <row r="74" spans="1:68" x14ac:dyDescent="0.2">
      <c r="A74" s="156"/>
      <c r="H74" s="863"/>
      <c r="I74" s="863"/>
      <c r="L74" s="863"/>
      <c r="M74" s="863"/>
      <c r="P74" s="863"/>
      <c r="Q74" s="863"/>
      <c r="T74" s="863"/>
      <c r="U74" s="863"/>
      <c r="X74" s="863"/>
      <c r="Y74" s="863"/>
      <c r="AC74" s="863"/>
      <c r="AG74" s="863"/>
      <c r="AH74" s="863"/>
      <c r="AI74" s="863"/>
      <c r="AJ74" s="863"/>
      <c r="AK74" s="863"/>
      <c r="AL74" s="863"/>
      <c r="AM74" s="863"/>
      <c r="AN74" s="863"/>
      <c r="AO74" s="863"/>
      <c r="AP74" s="863"/>
      <c r="AQ74" s="863"/>
      <c r="AR74" s="863"/>
      <c r="AS74" s="863"/>
      <c r="AT74" s="863"/>
      <c r="AU74" s="863"/>
      <c r="AV74" s="863"/>
      <c r="AW74" s="1079"/>
      <c r="AX74" s="1079"/>
      <c r="AY74" s="863"/>
      <c r="AZ74" s="863"/>
      <c r="BA74" s="863"/>
      <c r="BB74" s="863"/>
      <c r="BC74" s="863"/>
      <c r="BD74" s="863"/>
      <c r="BE74" s="863"/>
      <c r="BF74" s="863"/>
      <c r="BG74" s="863"/>
      <c r="BH74" s="863"/>
      <c r="BI74" s="1080"/>
      <c r="BJ74" s="1080"/>
    </row>
    <row r="75" spans="1:68" x14ac:dyDescent="0.2">
      <c r="A75" s="161" t="s">
        <v>219</v>
      </c>
      <c r="F75" s="769"/>
      <c r="G75" s="863"/>
      <c r="H75" s="863"/>
      <c r="I75" s="863"/>
      <c r="J75" s="863"/>
      <c r="K75" s="863"/>
      <c r="L75" s="863"/>
      <c r="M75" s="863"/>
      <c r="N75" s="863"/>
      <c r="O75" s="863"/>
      <c r="P75" s="863"/>
      <c r="Q75" s="863"/>
      <c r="R75" s="863"/>
      <c r="S75" s="863"/>
      <c r="T75" s="863"/>
      <c r="U75" s="863"/>
      <c r="V75" s="863"/>
      <c r="W75" s="863"/>
      <c r="X75" s="863"/>
      <c r="Y75" s="863"/>
      <c r="Z75" s="863"/>
      <c r="AA75" s="863"/>
      <c r="AB75" s="863"/>
      <c r="AC75" s="863"/>
      <c r="AD75" s="863"/>
      <c r="AE75" s="863"/>
      <c r="AF75" s="863"/>
      <c r="AG75" s="863"/>
      <c r="AH75" s="863"/>
      <c r="AI75" s="863"/>
      <c r="AJ75" s="863"/>
      <c r="AK75" s="863"/>
      <c r="AL75" s="863"/>
      <c r="AM75" s="863"/>
      <c r="AN75" s="863"/>
      <c r="AO75" s="863"/>
      <c r="AP75" s="863"/>
      <c r="AQ75" s="863"/>
      <c r="AR75" s="863"/>
      <c r="AS75" s="863"/>
      <c r="AT75" s="863"/>
      <c r="AU75" s="863"/>
      <c r="AV75" s="863"/>
      <c r="AW75" s="1079"/>
      <c r="AX75" s="1079"/>
      <c r="AY75" s="863"/>
      <c r="AZ75" s="863"/>
      <c r="BA75" s="863"/>
      <c r="BB75" s="863"/>
      <c r="BC75" s="863"/>
      <c r="BD75" s="863"/>
      <c r="BE75" s="863"/>
      <c r="BF75" s="863"/>
      <c r="BG75" s="863"/>
      <c r="BH75" s="863"/>
      <c r="BI75" s="863"/>
      <c r="BJ75" s="863"/>
    </row>
    <row r="76" spans="1:68" x14ac:dyDescent="0.2">
      <c r="F76" s="769"/>
      <c r="G76" s="863"/>
      <c r="H76" s="863"/>
      <c r="I76" s="863"/>
      <c r="J76" s="863"/>
      <c r="K76" s="863"/>
      <c r="L76" s="863"/>
      <c r="M76" s="863"/>
      <c r="N76" s="863"/>
      <c r="O76" s="863"/>
      <c r="P76" s="863"/>
      <c r="Q76" s="863"/>
      <c r="R76" s="863"/>
      <c r="S76" s="863"/>
      <c r="T76" s="863"/>
      <c r="U76" s="863"/>
      <c r="V76" s="863"/>
      <c r="W76" s="863"/>
      <c r="X76" s="863"/>
      <c r="Y76" s="863"/>
      <c r="Z76" s="863"/>
      <c r="AA76" s="863"/>
      <c r="AB76" s="863"/>
      <c r="AC76" s="863"/>
      <c r="AD76" s="863"/>
      <c r="AE76" s="863"/>
      <c r="AF76" s="863"/>
      <c r="AG76" s="863"/>
      <c r="AH76" s="863"/>
      <c r="AI76" s="863"/>
      <c r="AJ76" s="863"/>
      <c r="AK76" s="863"/>
      <c r="AL76" s="863"/>
      <c r="AM76" s="863"/>
      <c r="AN76" s="863"/>
      <c r="AO76" s="863"/>
      <c r="AP76" s="863"/>
      <c r="AQ76" s="863"/>
      <c r="AR76" s="863"/>
      <c r="AS76" s="863"/>
      <c r="AT76" s="863"/>
      <c r="AU76" s="863"/>
      <c r="AV76" s="863"/>
      <c r="AW76" s="1079"/>
      <c r="AX76" s="1079"/>
      <c r="AY76" s="863"/>
      <c r="AZ76" s="863"/>
      <c r="BA76" s="863"/>
      <c r="BB76" s="863"/>
      <c r="BC76" s="863"/>
      <c r="BD76" s="863"/>
      <c r="BE76" s="863"/>
      <c r="BF76" s="863"/>
      <c r="BG76" s="863"/>
      <c r="BH76" s="863"/>
      <c r="BI76" s="863"/>
      <c r="BJ76" s="863"/>
    </row>
    <row r="77" spans="1:68" x14ac:dyDescent="0.2">
      <c r="A77" s="814"/>
      <c r="B77" s="814"/>
      <c r="C77" s="1078"/>
      <c r="D77" s="814"/>
      <c r="F77" s="812"/>
      <c r="G77" s="1081"/>
      <c r="H77" s="1081"/>
      <c r="I77" s="1081"/>
      <c r="J77" s="1081"/>
      <c r="K77" s="1081"/>
      <c r="L77" s="1081"/>
      <c r="M77" s="1081"/>
      <c r="N77" s="1081"/>
      <c r="O77" s="1081"/>
      <c r="P77" s="1081"/>
      <c r="Q77" s="1081"/>
      <c r="R77" s="1081"/>
      <c r="S77" s="1081"/>
      <c r="T77" s="1081"/>
      <c r="U77" s="1081"/>
      <c r="V77" s="1081"/>
      <c r="W77" s="1081"/>
      <c r="X77" s="1081"/>
      <c r="Y77" s="1081"/>
      <c r="Z77" s="1081"/>
      <c r="AA77" s="1081"/>
      <c r="AB77" s="1081"/>
      <c r="AC77" s="1081"/>
      <c r="AD77" s="1081"/>
      <c r="AE77" s="1081"/>
      <c r="AF77" s="1081"/>
      <c r="AG77" s="1081"/>
      <c r="AH77" s="1081"/>
      <c r="AI77" s="1081"/>
      <c r="AJ77" s="1081"/>
      <c r="AK77" s="1081"/>
      <c r="AL77" s="1081"/>
      <c r="AM77" s="1081"/>
      <c r="AN77" s="1081"/>
      <c r="AO77" s="1081"/>
      <c r="AP77" s="1081"/>
      <c r="AQ77" s="1081"/>
      <c r="AR77" s="1081"/>
      <c r="AS77" s="1081"/>
      <c r="AT77" s="1059"/>
      <c r="AU77" s="1081"/>
      <c r="AV77" s="1081"/>
      <c r="AW77" s="1082"/>
      <c r="AX77" s="1082"/>
      <c r="AY77" s="1081"/>
      <c r="AZ77" s="1081"/>
      <c r="BA77" s="1081"/>
      <c r="BB77" s="1081"/>
      <c r="BC77" s="1081"/>
      <c r="BD77" s="1081"/>
      <c r="BE77" s="1081"/>
      <c r="BF77" s="1081"/>
      <c r="BG77" s="1081"/>
      <c r="BH77" s="1081"/>
      <c r="BI77" s="1081"/>
      <c r="BJ77" s="1081"/>
    </row>
    <row r="78" spans="1:68" x14ac:dyDescent="0.2">
      <c r="F78" s="769"/>
      <c r="G78" s="863"/>
      <c r="H78" s="863"/>
      <c r="I78" s="863"/>
      <c r="J78" s="863"/>
      <c r="K78" s="863"/>
      <c r="L78" s="863"/>
      <c r="M78" s="863"/>
      <c r="N78" s="863"/>
      <c r="O78" s="863"/>
      <c r="P78" s="863"/>
      <c r="Q78" s="863"/>
      <c r="R78" s="863"/>
      <c r="S78" s="863"/>
      <c r="T78" s="863"/>
      <c r="U78" s="863"/>
      <c r="V78" s="863"/>
      <c r="W78" s="863"/>
      <c r="X78" s="863"/>
      <c r="Y78" s="863"/>
      <c r="Z78" s="863"/>
      <c r="AA78" s="863"/>
      <c r="AB78" s="863"/>
      <c r="AC78" s="863"/>
      <c r="AD78" s="863"/>
      <c r="AE78" s="863"/>
      <c r="AF78" s="863"/>
      <c r="AG78" s="863"/>
      <c r="AH78" s="863"/>
      <c r="AI78" s="863"/>
      <c r="AJ78" s="863"/>
      <c r="AK78" s="863"/>
      <c r="AL78" s="863"/>
      <c r="AM78" s="863"/>
      <c r="AN78" s="863"/>
      <c r="AO78" s="863"/>
      <c r="AP78" s="863"/>
      <c r="AQ78" s="863"/>
      <c r="AR78" s="863"/>
      <c r="AS78" s="863"/>
      <c r="AT78" s="863"/>
      <c r="AU78" s="863"/>
      <c r="AV78" s="863"/>
      <c r="AW78" s="863"/>
      <c r="AX78" s="863"/>
      <c r="AY78" s="863"/>
      <c r="AZ78" s="863"/>
      <c r="BA78" s="863"/>
      <c r="BB78" s="863"/>
      <c r="BC78" s="863"/>
      <c r="BD78" s="863"/>
      <c r="BE78" s="863"/>
      <c r="BF78" s="863"/>
      <c r="BG78" s="863"/>
      <c r="BH78" s="814"/>
      <c r="BI78" s="814"/>
      <c r="BJ78" s="814"/>
    </row>
    <row r="79" spans="1:68" x14ac:dyDescent="0.2">
      <c r="F79" s="769"/>
      <c r="G79" s="863"/>
      <c r="H79" s="863"/>
      <c r="I79" s="863"/>
      <c r="J79" s="863"/>
      <c r="K79" s="863"/>
      <c r="L79" s="863"/>
      <c r="M79" s="863"/>
      <c r="N79" s="863"/>
      <c r="O79" s="863"/>
      <c r="P79" s="863"/>
      <c r="Q79" s="863"/>
      <c r="R79" s="863"/>
      <c r="S79" s="863"/>
      <c r="T79" s="863"/>
      <c r="U79" s="863"/>
      <c r="V79" s="863"/>
      <c r="W79" s="863"/>
      <c r="X79" s="863"/>
      <c r="Y79" s="863"/>
      <c r="Z79" s="863"/>
      <c r="AA79" s="863"/>
      <c r="AB79" s="863"/>
      <c r="AC79" s="863"/>
      <c r="AD79" s="863"/>
      <c r="AE79" s="863"/>
      <c r="AF79" s="863"/>
      <c r="AG79" s="863"/>
      <c r="AH79" s="863"/>
      <c r="AI79" s="863"/>
      <c r="AJ79" s="863"/>
      <c r="AK79" s="863"/>
      <c r="AL79" s="863"/>
      <c r="AM79" s="863"/>
      <c r="AN79" s="863"/>
      <c r="AO79" s="863"/>
      <c r="AP79" s="863"/>
      <c r="AQ79" s="863"/>
      <c r="AR79" s="863"/>
      <c r="AS79" s="863"/>
      <c r="AT79" s="863"/>
      <c r="AU79" s="863"/>
      <c r="AV79" s="863"/>
      <c r="AW79" s="1079"/>
      <c r="AX79" s="1079"/>
      <c r="AY79" s="863"/>
      <c r="AZ79" s="863"/>
      <c r="BA79" s="863"/>
      <c r="BB79" s="863"/>
      <c r="BC79" s="863"/>
      <c r="BD79" s="863"/>
      <c r="BE79" s="863"/>
      <c r="BF79" s="863"/>
      <c r="BG79" s="863"/>
      <c r="BH79" s="863"/>
      <c r="BI79" s="863"/>
      <c r="BJ79" s="863"/>
    </row>
    <row r="80" spans="1:68" x14ac:dyDescent="0.2">
      <c r="AK80" s="1083"/>
      <c r="AS80" s="1083"/>
      <c r="AU80" s="814"/>
      <c r="AV80" s="814"/>
      <c r="BH80" s="817"/>
      <c r="BI80" s="817"/>
    </row>
    <row r="81" spans="1:95" x14ac:dyDescent="0.2">
      <c r="AK81" s="817"/>
      <c r="AS81" s="1084"/>
      <c r="AU81" s="814"/>
      <c r="AV81" s="814"/>
      <c r="BH81" s="817"/>
      <c r="BI81" s="817"/>
    </row>
    <row r="82" spans="1:95" x14ac:dyDescent="0.2">
      <c r="AK82" s="817"/>
      <c r="AL82" s="817"/>
      <c r="AO82" s="817"/>
      <c r="AQ82" s="817"/>
      <c r="AR82" s="817"/>
      <c r="AS82" s="817"/>
      <c r="AU82" s="814"/>
      <c r="AV82" s="814"/>
      <c r="BH82" s="986"/>
      <c r="BI82" s="986"/>
    </row>
    <row r="83" spans="1:95" x14ac:dyDescent="0.2">
      <c r="AK83" s="986"/>
      <c r="AL83" s="1087"/>
      <c r="AM83" s="986"/>
      <c r="AN83" s="986"/>
      <c r="AO83" s="986"/>
      <c r="AP83" s="1088"/>
      <c r="AQ83" s="1088"/>
      <c r="AR83" s="1089"/>
      <c r="AS83" s="819"/>
      <c r="AU83" s="814"/>
      <c r="AV83" s="814"/>
      <c r="BH83" s="986"/>
      <c r="BI83" s="986"/>
    </row>
    <row r="84" spans="1:95" x14ac:dyDescent="0.2">
      <c r="AK84" s="986"/>
      <c r="AL84" s="986"/>
      <c r="AM84" s="986"/>
      <c r="AN84" s="986"/>
      <c r="AO84" s="986"/>
      <c r="AP84" s="1090"/>
      <c r="AQ84" s="986"/>
      <c r="AR84" s="986"/>
      <c r="AS84" s="986"/>
      <c r="AU84" s="814"/>
      <c r="AV84" s="814"/>
      <c r="BH84" s="855"/>
      <c r="BI84" s="855"/>
    </row>
    <row r="85" spans="1:95" x14ac:dyDescent="0.2">
      <c r="AK85" s="855"/>
      <c r="AL85" s="1091"/>
      <c r="AM85" s="988"/>
      <c r="AN85" s="988"/>
      <c r="AO85" s="988"/>
      <c r="AP85" s="1091"/>
      <c r="AQ85" s="988"/>
      <c r="AR85" s="988"/>
      <c r="AS85" s="839"/>
      <c r="AU85" s="814"/>
      <c r="AV85" s="814"/>
      <c r="BH85" s="988"/>
      <c r="BI85" s="988"/>
    </row>
    <row r="86" spans="1:95" x14ac:dyDescent="0.2">
      <c r="AK86" s="855"/>
      <c r="AL86" s="988"/>
      <c r="AM86" s="988"/>
      <c r="AN86" s="988"/>
      <c r="AO86" s="988"/>
      <c r="AP86" s="988"/>
      <c r="AQ86" s="988"/>
      <c r="AR86" s="988"/>
      <c r="AS86" s="839"/>
      <c r="AU86" s="814"/>
      <c r="AV86" s="814"/>
      <c r="BH86" s="988"/>
      <c r="BI86" s="988"/>
    </row>
    <row r="87" spans="1:95" x14ac:dyDescent="0.2">
      <c r="AK87" s="855"/>
      <c r="AL87" s="988"/>
      <c r="AM87" s="988"/>
      <c r="AN87" s="988"/>
      <c r="AO87" s="988"/>
      <c r="AP87" s="988"/>
      <c r="AQ87" s="988"/>
      <c r="AR87" s="988"/>
      <c r="AS87" s="839"/>
      <c r="AU87" s="814"/>
      <c r="AV87" s="814"/>
      <c r="BH87" s="988"/>
      <c r="BI87" s="988"/>
    </row>
    <row r="88" spans="1:95" x14ac:dyDescent="0.2">
      <c r="AK88" s="988"/>
      <c r="AL88" s="988"/>
      <c r="AM88" s="988"/>
      <c r="AN88" s="988"/>
      <c r="AO88" s="988"/>
      <c r="AP88" s="988"/>
      <c r="AQ88" s="988"/>
      <c r="AR88" s="988"/>
      <c r="AS88" s="988"/>
      <c r="AU88" s="814"/>
      <c r="AV88" s="814"/>
      <c r="BH88" s="1092"/>
      <c r="BI88" s="1092"/>
    </row>
    <row r="89" spans="1:95" x14ac:dyDescent="0.2">
      <c r="AK89" s="1092"/>
      <c r="AL89" s="1092"/>
      <c r="AM89" s="1092"/>
      <c r="AN89" s="1092"/>
      <c r="AO89" s="1092"/>
      <c r="AP89" s="1092"/>
      <c r="AQ89" s="1092"/>
      <c r="AR89" s="1092"/>
      <c r="AS89" s="1092"/>
      <c r="AU89" s="814"/>
      <c r="AV89" s="814"/>
      <c r="BH89" s="1092"/>
      <c r="BI89" s="1092"/>
    </row>
    <row r="90" spans="1:95" x14ac:dyDescent="0.2">
      <c r="AK90" s="1092"/>
      <c r="AL90" s="1092"/>
      <c r="AM90" s="1092"/>
      <c r="AN90" s="1092"/>
      <c r="AO90" s="1092"/>
      <c r="AP90" s="1092"/>
      <c r="AQ90" s="1092"/>
      <c r="AR90" s="1092"/>
      <c r="AS90" s="1092"/>
      <c r="AU90" s="814"/>
      <c r="AV90" s="814"/>
      <c r="BH90" s="814"/>
      <c r="BI90" s="814"/>
    </row>
    <row r="91" spans="1:95" x14ac:dyDescent="0.2">
      <c r="AK91" s="814"/>
      <c r="AL91" s="814"/>
      <c r="AM91" s="814"/>
      <c r="AN91" s="814"/>
      <c r="AO91" s="814"/>
      <c r="AP91" s="814"/>
      <c r="AQ91" s="814"/>
      <c r="AR91" s="814"/>
      <c r="AS91" s="814"/>
      <c r="AU91" s="814"/>
      <c r="AV91" s="814"/>
      <c r="BH91" s="814"/>
      <c r="BI91" s="814"/>
    </row>
    <row r="92" spans="1:95" x14ac:dyDescent="0.2">
      <c r="AK92" s="814"/>
      <c r="AL92" s="814"/>
      <c r="AM92" s="814"/>
      <c r="AN92" s="814"/>
      <c r="AO92" s="814"/>
      <c r="AP92" s="814"/>
      <c r="AQ92" s="814"/>
      <c r="AR92" s="814"/>
      <c r="AS92" s="814"/>
      <c r="AU92" s="814"/>
      <c r="AV92" s="814"/>
      <c r="BH92" s="814"/>
      <c r="BI92" s="814"/>
    </row>
    <row r="93" spans="1:95" x14ac:dyDescent="0.2">
      <c r="AK93" s="814"/>
      <c r="AL93" s="814"/>
      <c r="AM93" s="814"/>
      <c r="AN93" s="814"/>
      <c r="AO93" s="814"/>
      <c r="AP93" s="814"/>
      <c r="AQ93" s="814"/>
      <c r="AR93" s="814"/>
      <c r="AS93" s="814"/>
      <c r="AU93" s="814"/>
      <c r="AV93" s="814"/>
      <c r="BH93" s="814"/>
      <c r="BI93" s="814"/>
    </row>
    <row r="94" spans="1:95" x14ac:dyDescent="0.2">
      <c r="AK94" s="814"/>
      <c r="AL94" s="814"/>
      <c r="AM94" s="814"/>
      <c r="AN94" s="814"/>
      <c r="AO94" s="814"/>
      <c r="AP94" s="814"/>
      <c r="AQ94" s="814"/>
      <c r="AR94" s="814"/>
      <c r="AS94" s="814"/>
      <c r="AU94" s="814"/>
      <c r="AV94" s="814"/>
      <c r="BH94" s="814"/>
      <c r="BI94" s="814"/>
    </row>
    <row r="95" spans="1:95" s="770" customFormat="1" x14ac:dyDescent="0.2">
      <c r="A95" s="813"/>
      <c r="B95" s="813"/>
      <c r="C95" s="813"/>
      <c r="D95" s="813"/>
      <c r="E95" s="768"/>
      <c r="F95" s="768"/>
      <c r="G95" s="814"/>
      <c r="H95" s="814"/>
      <c r="I95" s="814"/>
      <c r="J95" s="814"/>
      <c r="K95" s="814"/>
      <c r="L95" s="814"/>
      <c r="M95" s="814"/>
      <c r="N95" s="814"/>
      <c r="O95" s="814"/>
      <c r="P95" s="814"/>
      <c r="Q95" s="814"/>
      <c r="R95" s="814"/>
      <c r="S95" s="814"/>
      <c r="T95" s="814"/>
      <c r="U95" s="814"/>
      <c r="V95" s="814"/>
      <c r="W95" s="814"/>
      <c r="X95" s="814"/>
      <c r="Y95" s="814"/>
      <c r="Z95" s="814"/>
      <c r="AA95" s="814"/>
      <c r="AB95" s="814"/>
      <c r="AC95" s="814"/>
      <c r="AD95" s="814"/>
      <c r="AE95" s="814"/>
      <c r="AF95" s="814"/>
      <c r="AG95" s="814"/>
      <c r="AH95" s="814"/>
      <c r="AI95" s="814"/>
      <c r="AJ95" s="814"/>
      <c r="AK95" s="814"/>
      <c r="AL95" s="814"/>
      <c r="AM95" s="814"/>
      <c r="AN95" s="814"/>
      <c r="AO95" s="814"/>
      <c r="AP95" s="814"/>
      <c r="AQ95" s="814"/>
      <c r="AR95" s="814"/>
      <c r="AS95" s="814"/>
      <c r="AT95" s="814"/>
      <c r="AU95" s="814"/>
      <c r="AV95" s="814"/>
      <c r="AW95" s="864"/>
      <c r="AX95" s="864"/>
      <c r="AY95" s="813"/>
      <c r="AZ95" s="813"/>
      <c r="BA95" s="813"/>
      <c r="BB95" s="813"/>
      <c r="BC95" s="813"/>
      <c r="BD95" s="813"/>
      <c r="BE95" s="813"/>
      <c r="BF95" s="813"/>
      <c r="BG95" s="813"/>
      <c r="BH95" s="813"/>
      <c r="BI95" s="813"/>
      <c r="BJ95" s="813"/>
      <c r="BK95" s="813"/>
      <c r="BL95" s="813"/>
      <c r="BM95" s="813"/>
      <c r="BN95" s="767"/>
      <c r="BO95" s="767"/>
      <c r="BP95" s="767"/>
      <c r="BQ95" s="767"/>
      <c r="BR95" s="767"/>
      <c r="BS95" s="767"/>
      <c r="BT95" s="767"/>
      <c r="BU95" s="767"/>
      <c r="BV95" s="767"/>
      <c r="BW95" s="767"/>
      <c r="BX95" s="767"/>
      <c r="BY95" s="767"/>
      <c r="BZ95" s="767"/>
      <c r="CA95" s="767"/>
      <c r="CB95" s="767"/>
      <c r="CC95" s="767"/>
      <c r="CD95" s="767"/>
      <c r="CE95" s="767"/>
      <c r="CF95" s="767"/>
      <c r="CG95" s="767"/>
      <c r="CH95" s="767"/>
      <c r="CI95" s="767"/>
      <c r="CJ95" s="767"/>
      <c r="CK95" s="767"/>
      <c r="CL95" s="767"/>
      <c r="CM95" s="767"/>
      <c r="CN95" s="767"/>
      <c r="CO95" s="767"/>
      <c r="CP95" s="767"/>
      <c r="CQ95" s="767"/>
    </row>
  </sheetData>
  <mergeCells count="11">
    <mergeCell ref="C48:D48"/>
    <mergeCell ref="C10:D10"/>
    <mergeCell ref="C11:D11"/>
    <mergeCell ref="AW11:AX11"/>
    <mergeCell ref="A31:B31"/>
    <mergeCell ref="A33:B33"/>
    <mergeCell ref="C49:D49"/>
    <mergeCell ref="AW49:AX49"/>
    <mergeCell ref="C60:D60"/>
    <mergeCell ref="C61:D61"/>
    <mergeCell ref="AW61:AX61"/>
  </mergeCells>
  <conditionalFormatting sqref="A46:A47 AM55:AS58 A67:A69 A59 AM40:AN40 AO40:AS41 AM37:AS38 BI37:BI41 A34 A37:A38 BH36 B34:B38 BC58:BI58 BG40:BH41 BG37:BH38 BG55:BI57">
    <cfRule type="cellIs" dxfId="34" priority="5" stopIfTrue="1" operator="equal">
      <formula>0</formula>
    </cfRule>
  </conditionalFormatting>
  <conditionalFormatting sqref="BC58">
    <cfRule type="cellIs" dxfId="33" priority="4" stopIfTrue="1" operator="equal">
      <formula>0</formula>
    </cfRule>
  </conditionalFormatting>
  <conditionalFormatting sqref="BB58">
    <cfRule type="cellIs" dxfId="32" priority="3" stopIfTrue="1" operator="equal">
      <formula>0</formula>
    </cfRule>
  </conditionalFormatting>
  <conditionalFormatting sqref="BA58">
    <cfRule type="cellIs" dxfId="31" priority="2" stopIfTrue="1" operator="equal">
      <formula>0</formula>
    </cfRule>
  </conditionalFormatting>
  <conditionalFormatting sqref="AZ58">
    <cfRule type="cellIs" dxfId="30" priority="1" stopIfTrue="1" operator="equal">
      <formula>0</formula>
    </cfRule>
  </conditionalFormatting>
  <printOptions horizontalCentered="1"/>
  <pageMargins left="0.3" right="0.3" top="0.4" bottom="0.6" header="0" footer="0.3"/>
  <pageSetup scale="53" orientation="landscape" r:id="rId1"/>
  <headerFooter alignWithMargins="0">
    <oddFooter>&amp;CPage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T82"/>
  <sheetViews>
    <sheetView topLeftCell="A12" zoomScale="90" zoomScaleNormal="90" zoomScaleSheetLayoutView="80" zoomScalePageLayoutView="80" workbookViewId="0">
      <selection activeCell="G53" sqref="G53"/>
    </sheetView>
  </sheetViews>
  <sheetFormatPr defaultRowHeight="12.75" x14ac:dyDescent="0.2"/>
  <cols>
    <col min="1" max="1" width="2.7109375" style="813" customWidth="1"/>
    <col min="2" max="2" width="47.85546875" style="813" customWidth="1"/>
    <col min="3" max="3" width="10.7109375" style="813" customWidth="1"/>
    <col min="4" max="4" width="9.7109375" style="813" customWidth="1"/>
    <col min="5" max="5" width="1.5703125" style="768" customWidth="1"/>
    <col min="6" max="6" width="9.7109375" style="768" customWidth="1"/>
    <col min="7" max="7" width="10.5703125" style="814" customWidth="1"/>
    <col min="8" max="8" width="8.7109375" style="814" customWidth="1"/>
    <col min="9" max="9" width="7.5703125" style="814" bestFit="1" customWidth="1"/>
    <col min="10" max="10" width="9.7109375" style="814" customWidth="1"/>
    <col min="11" max="11" width="8.42578125" style="814" bestFit="1" customWidth="1"/>
    <col min="12" max="14" width="8.7109375" style="814" customWidth="1"/>
    <col min="15" max="29" width="8.7109375" style="814" hidden="1" customWidth="1"/>
    <col min="30" max="36" width="9.7109375" style="814" hidden="1" customWidth="1"/>
    <col min="37" max="45" width="9.7109375" style="813" hidden="1" customWidth="1"/>
    <col min="46" max="46" width="1.5703125" style="814" customWidth="1"/>
    <col min="47" max="47" width="9.42578125" style="813" hidden="1" customWidth="1"/>
    <col min="48" max="48" width="9" style="813" hidden="1" customWidth="1"/>
    <col min="49" max="50" width="9.7109375" style="864" customWidth="1"/>
    <col min="51" max="51" width="1.5703125" style="813" customWidth="1"/>
    <col min="52" max="56" width="9.7109375" style="813" customWidth="1"/>
    <col min="57" max="64" width="9.7109375" style="813" hidden="1" customWidth="1"/>
    <col min="65" max="65" width="1.5703125" style="813" customWidth="1"/>
    <col min="66" max="16384" width="9.140625" style="767"/>
  </cols>
  <sheetData>
    <row r="2" spans="1:72" x14ac:dyDescent="0.2">
      <c r="G2" s="863"/>
      <c r="H2" s="863"/>
      <c r="I2" s="863"/>
      <c r="K2" s="863"/>
      <c r="L2" s="863"/>
      <c r="M2" s="863"/>
      <c r="O2" s="863"/>
      <c r="P2" s="863"/>
      <c r="Q2" s="863"/>
      <c r="T2" s="863"/>
      <c r="U2" s="863"/>
      <c r="X2" s="863"/>
      <c r="Y2" s="863"/>
      <c r="AB2" s="863"/>
      <c r="AC2" s="863"/>
      <c r="AF2" s="863"/>
      <c r="AG2" s="863"/>
    </row>
    <row r="5" spans="1:72" x14ac:dyDescent="0.2">
      <c r="A5" s="814"/>
      <c r="B5" s="814"/>
      <c r="C5" s="814"/>
      <c r="D5" s="814"/>
      <c r="AK5" s="814"/>
      <c r="AL5" s="814"/>
      <c r="AM5" s="814"/>
    </row>
    <row r="6" spans="1:72" ht="18" customHeight="1" x14ac:dyDescent="0.2">
      <c r="A6" s="1100" t="s">
        <v>266</v>
      </c>
      <c r="B6" s="814"/>
      <c r="C6" s="814"/>
      <c r="D6" s="814"/>
      <c r="AK6" s="814"/>
      <c r="AL6" s="814"/>
      <c r="AM6" s="814"/>
    </row>
    <row r="7" spans="1:72" ht="18" customHeight="1" x14ac:dyDescent="0.2">
      <c r="A7" s="1100" t="s">
        <v>249</v>
      </c>
      <c r="B7" s="814"/>
      <c r="C7" s="814"/>
      <c r="D7" s="814"/>
      <c r="AK7" s="814"/>
      <c r="AL7" s="814"/>
      <c r="AM7" s="814"/>
      <c r="AV7" s="814"/>
    </row>
    <row r="8" spans="1:72" ht="18" customHeight="1" x14ac:dyDescent="0.2">
      <c r="A8" s="815" t="s">
        <v>248</v>
      </c>
      <c r="B8" s="816"/>
      <c r="C8" s="816"/>
      <c r="D8" s="816"/>
      <c r="E8" s="771"/>
      <c r="F8" s="771"/>
      <c r="G8" s="816"/>
      <c r="H8" s="816"/>
      <c r="I8" s="816"/>
      <c r="J8" s="1175"/>
      <c r="K8" s="816"/>
      <c r="L8" s="816"/>
      <c r="M8" s="816"/>
      <c r="N8" s="816"/>
      <c r="O8" s="816"/>
      <c r="P8" s="816"/>
      <c r="Q8" s="816"/>
      <c r="R8" s="816"/>
      <c r="S8" s="816"/>
      <c r="T8" s="816"/>
      <c r="U8" s="816"/>
      <c r="V8" s="816"/>
      <c r="W8" s="816"/>
      <c r="X8" s="816"/>
      <c r="Y8" s="816"/>
      <c r="Z8" s="816"/>
      <c r="AA8" s="816"/>
      <c r="AB8" s="816"/>
      <c r="AC8" s="816"/>
      <c r="AD8" s="816"/>
      <c r="AE8" s="816"/>
      <c r="AF8" s="816"/>
      <c r="AG8" s="816"/>
      <c r="AH8" s="816"/>
      <c r="AI8" s="816"/>
      <c r="AJ8" s="816"/>
      <c r="AK8" s="814"/>
      <c r="AL8" s="814"/>
      <c r="AM8" s="814"/>
      <c r="AW8" s="1176"/>
    </row>
    <row r="9" spans="1:72" ht="9.75" customHeight="1" x14ac:dyDescent="0.2">
      <c r="A9" s="817"/>
      <c r="B9" s="817"/>
      <c r="C9" s="817"/>
      <c r="D9" s="817"/>
      <c r="E9" s="772"/>
      <c r="F9" s="772"/>
      <c r="G9" s="867"/>
      <c r="H9" s="867"/>
      <c r="I9" s="817"/>
      <c r="J9" s="817"/>
      <c r="K9" s="867"/>
      <c r="L9" s="867"/>
      <c r="M9" s="817"/>
      <c r="N9" s="817"/>
      <c r="O9" s="867"/>
      <c r="P9" s="867"/>
      <c r="Q9" s="817"/>
      <c r="R9" s="817"/>
      <c r="S9" s="817"/>
      <c r="T9" s="867"/>
      <c r="U9" s="817"/>
      <c r="V9" s="817"/>
      <c r="W9" s="817"/>
      <c r="X9" s="867"/>
      <c r="Y9" s="817"/>
      <c r="Z9" s="867"/>
      <c r="AA9" s="817"/>
      <c r="AB9" s="867"/>
      <c r="AC9" s="817"/>
      <c r="AD9" s="867"/>
      <c r="AE9" s="817"/>
      <c r="AF9" s="867"/>
      <c r="AG9" s="817"/>
      <c r="AH9" s="867"/>
      <c r="AI9" s="817"/>
      <c r="AJ9" s="817"/>
      <c r="AK9" s="814"/>
      <c r="AL9" s="814"/>
      <c r="AM9" s="814"/>
      <c r="AW9" s="868"/>
      <c r="AX9" s="868"/>
    </row>
    <row r="10" spans="1:72" x14ac:dyDescent="0.2">
      <c r="A10" s="818" t="s">
        <v>1</v>
      </c>
      <c r="B10" s="819"/>
      <c r="C10" s="1540" t="s">
        <v>337</v>
      </c>
      <c r="D10" s="1541"/>
      <c r="E10" s="774"/>
      <c r="F10" s="775"/>
      <c r="I10" s="869"/>
      <c r="J10" s="870"/>
      <c r="M10" s="869"/>
      <c r="N10" s="870"/>
      <c r="Q10" s="869"/>
      <c r="R10" s="870"/>
      <c r="S10" s="870"/>
      <c r="U10" s="869"/>
      <c r="V10" s="870"/>
      <c r="W10" s="870"/>
      <c r="Y10" s="869"/>
      <c r="Z10" s="870"/>
      <c r="AA10" s="870"/>
      <c r="AC10" s="869"/>
      <c r="AD10" s="870"/>
      <c r="AE10" s="870"/>
      <c r="AG10" s="869"/>
      <c r="AI10" s="870"/>
      <c r="AJ10" s="870"/>
      <c r="AK10" s="869"/>
      <c r="AL10" s="870"/>
      <c r="AM10" s="870"/>
      <c r="AN10" s="870"/>
      <c r="AO10" s="870"/>
      <c r="AP10" s="871"/>
      <c r="AQ10" s="869"/>
      <c r="AR10" s="869"/>
      <c r="AS10" s="869"/>
      <c r="AT10" s="1047"/>
      <c r="AU10" s="206" t="s">
        <v>338</v>
      </c>
      <c r="AV10" s="206"/>
      <c r="AW10" s="206" t="s">
        <v>327</v>
      </c>
      <c r="AX10" s="207"/>
      <c r="AY10" s="873"/>
      <c r="AZ10" s="874"/>
      <c r="BA10" s="874"/>
      <c r="BB10" s="874"/>
      <c r="BC10" s="874"/>
      <c r="BD10" s="874"/>
      <c r="BE10" s="874"/>
      <c r="BF10" s="874"/>
      <c r="BG10" s="874"/>
      <c r="BH10" s="871"/>
      <c r="BI10" s="875"/>
      <c r="BJ10" s="874"/>
      <c r="BK10" s="876"/>
      <c r="BL10" s="876"/>
      <c r="BM10" s="877"/>
    </row>
    <row r="11" spans="1:72" ht="13.5" x14ac:dyDescent="0.2">
      <c r="A11" s="818" t="s">
        <v>2</v>
      </c>
      <c r="B11" s="819"/>
      <c r="C11" s="1530" t="s">
        <v>38</v>
      </c>
      <c r="D11" s="1531"/>
      <c r="E11" s="777"/>
      <c r="F11" s="118" t="s">
        <v>282</v>
      </c>
      <c r="G11" s="210" t="s">
        <v>281</v>
      </c>
      <c r="H11" s="210" t="s">
        <v>280</v>
      </c>
      <c r="I11" s="211" t="s">
        <v>278</v>
      </c>
      <c r="J11" s="210" t="s">
        <v>258</v>
      </c>
      <c r="K11" s="210" t="s">
        <v>259</v>
      </c>
      <c r="L11" s="210" t="s">
        <v>260</v>
      </c>
      <c r="M11" s="211" t="s">
        <v>261</v>
      </c>
      <c r="N11" s="878" t="s">
        <v>232</v>
      </c>
      <c r="O11" s="878" t="s">
        <v>231</v>
      </c>
      <c r="P11" s="878" t="s">
        <v>230</v>
      </c>
      <c r="Q11" s="879" t="s">
        <v>229</v>
      </c>
      <c r="R11" s="878" t="s">
        <v>206</v>
      </c>
      <c r="S11" s="878" t="s">
        <v>207</v>
      </c>
      <c r="T11" s="878" t="s">
        <v>208</v>
      </c>
      <c r="U11" s="879" t="s">
        <v>209</v>
      </c>
      <c r="V11" s="878" t="s">
        <v>154</v>
      </c>
      <c r="W11" s="878" t="s">
        <v>155</v>
      </c>
      <c r="X11" s="878" t="s">
        <v>156</v>
      </c>
      <c r="Y11" s="879" t="s">
        <v>153</v>
      </c>
      <c r="Z11" s="878" t="s">
        <v>130</v>
      </c>
      <c r="AA11" s="878" t="s">
        <v>131</v>
      </c>
      <c r="AB11" s="878" t="s">
        <v>132</v>
      </c>
      <c r="AC11" s="879" t="s">
        <v>133</v>
      </c>
      <c r="AD11" s="878" t="s">
        <v>112</v>
      </c>
      <c r="AE11" s="878" t="s">
        <v>111</v>
      </c>
      <c r="AF11" s="878" t="s">
        <v>110</v>
      </c>
      <c r="AG11" s="879" t="s">
        <v>109</v>
      </c>
      <c r="AH11" s="878" t="s">
        <v>80</v>
      </c>
      <c r="AI11" s="878" t="s">
        <v>81</v>
      </c>
      <c r="AJ11" s="878" t="s">
        <v>82</v>
      </c>
      <c r="AK11" s="879" t="s">
        <v>29</v>
      </c>
      <c r="AL11" s="878" t="s">
        <v>30</v>
      </c>
      <c r="AM11" s="878" t="s">
        <v>31</v>
      </c>
      <c r="AN11" s="878" t="s">
        <v>32</v>
      </c>
      <c r="AO11" s="878" t="s">
        <v>33</v>
      </c>
      <c r="AP11" s="880" t="s">
        <v>34</v>
      </c>
      <c r="AQ11" s="879" t="s">
        <v>35</v>
      </c>
      <c r="AR11" s="879" t="s">
        <v>36</v>
      </c>
      <c r="AS11" s="879" t="s">
        <v>37</v>
      </c>
      <c r="AT11" s="872"/>
      <c r="AU11" s="210" t="s">
        <v>282</v>
      </c>
      <c r="AV11" s="210" t="s">
        <v>258</v>
      </c>
      <c r="AW11" s="1520" t="s">
        <v>38</v>
      </c>
      <c r="AX11" s="1521"/>
      <c r="AY11" s="882"/>
      <c r="AZ11" s="212" t="s">
        <v>321</v>
      </c>
      <c r="BA11" s="212" t="s">
        <v>269</v>
      </c>
      <c r="BB11" s="212" t="s">
        <v>233</v>
      </c>
      <c r="BC11" s="883" t="s">
        <v>210</v>
      </c>
      <c r="BD11" s="883" t="s">
        <v>157</v>
      </c>
      <c r="BE11" s="883" t="s">
        <v>114</v>
      </c>
      <c r="BF11" s="883" t="s">
        <v>113</v>
      </c>
      <c r="BG11" s="880" t="s">
        <v>42</v>
      </c>
      <c r="BH11" s="880" t="s">
        <v>39</v>
      </c>
      <c r="BI11" s="883" t="s">
        <v>40</v>
      </c>
      <c r="BJ11" s="883" t="s">
        <v>116</v>
      </c>
      <c r="BK11" s="883" t="s">
        <v>117</v>
      </c>
      <c r="BL11" s="883" t="s">
        <v>118</v>
      </c>
      <c r="BM11" s="877"/>
      <c r="BN11" s="768"/>
      <c r="BO11" s="768"/>
      <c r="BP11" s="768"/>
      <c r="BQ11" s="768"/>
      <c r="BR11" s="768"/>
      <c r="BS11" s="768"/>
      <c r="BT11" s="768"/>
    </row>
    <row r="12" spans="1:72" ht="12.75" customHeight="1" x14ac:dyDescent="0.2">
      <c r="A12" s="822" t="s">
        <v>59</v>
      </c>
      <c r="B12" s="823"/>
      <c r="C12" s="824"/>
      <c r="D12" s="825"/>
      <c r="E12" s="781"/>
      <c r="F12" s="782"/>
      <c r="G12" s="844"/>
      <c r="H12" s="844"/>
      <c r="I12" s="825"/>
      <c r="J12" s="844"/>
      <c r="K12" s="844"/>
      <c r="L12" s="844"/>
      <c r="M12" s="825"/>
      <c r="N12" s="844"/>
      <c r="O12" s="844"/>
      <c r="P12" s="844"/>
      <c r="Q12" s="825"/>
      <c r="R12" s="844"/>
      <c r="S12" s="844"/>
      <c r="T12" s="844"/>
      <c r="U12" s="825"/>
      <c r="V12" s="844"/>
      <c r="W12" s="844"/>
      <c r="X12" s="844"/>
      <c r="Y12" s="825"/>
      <c r="Z12" s="844"/>
      <c r="AA12" s="844"/>
      <c r="AB12" s="844"/>
      <c r="AC12" s="825"/>
      <c r="AD12" s="844"/>
      <c r="AE12" s="844"/>
      <c r="AF12" s="844"/>
      <c r="AG12" s="825"/>
      <c r="AH12" s="844"/>
      <c r="AI12" s="844"/>
      <c r="AJ12" s="844"/>
      <c r="AK12" s="825"/>
      <c r="AL12" s="1103"/>
      <c r="AM12" s="844"/>
      <c r="AN12" s="844"/>
      <c r="AO12" s="825"/>
      <c r="AP12" s="824"/>
      <c r="AQ12" s="825"/>
      <c r="AR12" s="825"/>
      <c r="AS12" s="825"/>
      <c r="AT12" s="898"/>
      <c r="AU12" s="844"/>
      <c r="AV12" s="844"/>
      <c r="AW12" s="1177"/>
      <c r="AX12" s="1178"/>
      <c r="AY12" s="846"/>
      <c r="AZ12" s="898"/>
      <c r="BA12" s="898"/>
      <c r="BB12" s="898"/>
      <c r="BC12" s="898"/>
      <c r="BD12" s="898"/>
      <c r="BE12" s="898"/>
      <c r="BF12" s="898"/>
      <c r="BG12" s="898"/>
      <c r="BH12" s="824"/>
      <c r="BI12" s="898"/>
      <c r="BJ12" s="901"/>
      <c r="BK12" s="902"/>
      <c r="BL12" s="902"/>
      <c r="BM12" s="877"/>
      <c r="BN12" s="768"/>
      <c r="BO12" s="768"/>
      <c r="BP12" s="768"/>
      <c r="BQ12" s="768"/>
      <c r="BR12" s="768"/>
    </row>
    <row r="13" spans="1:72" ht="12.75" customHeight="1" x14ac:dyDescent="0.2">
      <c r="A13" s="819"/>
      <c r="B13" s="825" t="s">
        <v>283</v>
      </c>
      <c r="C13" s="826">
        <v>-6063</v>
      </c>
      <c r="D13" s="829">
        <v>-0.15709695807638493</v>
      </c>
      <c r="E13" s="783"/>
      <c r="F13" s="784">
        <v>32531</v>
      </c>
      <c r="G13" s="905">
        <v>29341</v>
      </c>
      <c r="H13" s="905">
        <v>38339</v>
      </c>
      <c r="I13" s="1005">
        <v>45233</v>
      </c>
      <c r="J13" s="905">
        <v>38594</v>
      </c>
      <c r="K13" s="905">
        <v>23692</v>
      </c>
      <c r="L13" s="905">
        <v>48910</v>
      </c>
      <c r="M13" s="1005">
        <v>44746</v>
      </c>
      <c r="N13" s="905">
        <v>63175</v>
      </c>
      <c r="O13" s="905">
        <v>65707</v>
      </c>
      <c r="P13" s="905">
        <v>42936</v>
      </c>
      <c r="Q13" s="1005">
        <v>40489</v>
      </c>
      <c r="R13" s="905">
        <v>45552</v>
      </c>
      <c r="S13" s="708">
        <v>44248</v>
      </c>
      <c r="T13" s="905">
        <v>39034</v>
      </c>
      <c r="U13" s="1005">
        <v>29220</v>
      </c>
      <c r="V13" s="905">
        <v>19861</v>
      </c>
      <c r="W13" s="708">
        <v>12748</v>
      </c>
      <c r="X13" s="708">
        <v>9338</v>
      </c>
      <c r="Y13" s="709">
        <v>9246</v>
      </c>
      <c r="Z13" s="708">
        <v>34555</v>
      </c>
      <c r="AA13" s="708">
        <v>23339</v>
      </c>
      <c r="AB13" s="708">
        <v>18338</v>
      </c>
      <c r="AC13" s="685"/>
      <c r="AD13" s="905"/>
      <c r="AE13" s="905"/>
      <c r="AF13" s="1018"/>
      <c r="AG13" s="1005"/>
      <c r="AH13" s="920"/>
      <c r="AI13" s="920"/>
      <c r="AJ13" s="920"/>
      <c r="AK13" s="1005"/>
      <c r="AL13" s="1059"/>
      <c r="AM13" s="1081"/>
      <c r="AN13" s="1081"/>
      <c r="AO13" s="1179"/>
      <c r="AP13" s="1180"/>
      <c r="AQ13" s="1179"/>
      <c r="AR13" s="1179"/>
      <c r="AS13" s="1179"/>
      <c r="AT13" s="898"/>
      <c r="AU13" s="905">
        <v>145444</v>
      </c>
      <c r="AV13" s="905">
        <v>155942</v>
      </c>
      <c r="AW13" s="912">
        <v>-10498</v>
      </c>
      <c r="AX13" s="829">
        <v>-6.7319900988829173E-2</v>
      </c>
      <c r="AY13" s="846"/>
      <c r="AZ13" s="1022">
        <v>145444</v>
      </c>
      <c r="BA13" s="1008">
        <v>155942</v>
      </c>
      <c r="BB13" s="1008">
        <v>212307</v>
      </c>
      <c r="BC13" s="1008">
        <v>158054</v>
      </c>
      <c r="BD13" s="1008">
        <v>51193</v>
      </c>
      <c r="BE13" s="1181">
        <v>92677</v>
      </c>
      <c r="BF13" s="655">
        <v>82454</v>
      </c>
      <c r="BG13" s="655">
        <v>72926</v>
      </c>
      <c r="BH13" s="655">
        <v>118332</v>
      </c>
      <c r="BI13" s="913">
        <v>187562</v>
      </c>
      <c r="BJ13" s="901">
        <v>150470</v>
      </c>
      <c r="BK13" s="901">
        <v>95559</v>
      </c>
      <c r="BL13" s="901"/>
      <c r="BM13" s="877"/>
      <c r="BN13" s="768"/>
      <c r="BO13" s="768"/>
      <c r="BP13" s="768"/>
      <c r="BQ13" s="768"/>
      <c r="BR13" s="768"/>
    </row>
    <row r="14" spans="1:72" ht="12.75" customHeight="1" x14ac:dyDescent="0.2">
      <c r="A14" s="823"/>
      <c r="B14" s="819"/>
      <c r="C14" s="827">
        <v>-6063</v>
      </c>
      <c r="D14" s="828">
        <v>-0.15709695807638493</v>
      </c>
      <c r="E14" s="783"/>
      <c r="F14" s="784">
        <v>32531</v>
      </c>
      <c r="G14" s="905">
        <v>29341</v>
      </c>
      <c r="H14" s="905">
        <v>38339</v>
      </c>
      <c r="I14" s="1112">
        <v>45233</v>
      </c>
      <c r="J14" s="905">
        <v>38594</v>
      </c>
      <c r="K14" s="905">
        <v>23692</v>
      </c>
      <c r="L14" s="905">
        <v>48910</v>
      </c>
      <c r="M14" s="1112">
        <v>44746</v>
      </c>
      <c r="N14" s="905">
        <v>63175</v>
      </c>
      <c r="O14" s="905">
        <v>65707</v>
      </c>
      <c r="P14" s="905">
        <v>42936</v>
      </c>
      <c r="Q14" s="1112">
        <v>40489</v>
      </c>
      <c r="R14" s="905">
        <v>45552</v>
      </c>
      <c r="S14" s="905">
        <v>44248</v>
      </c>
      <c r="T14" s="905">
        <v>39034</v>
      </c>
      <c r="U14" s="1112">
        <v>29220</v>
      </c>
      <c r="V14" s="905">
        <v>19861</v>
      </c>
      <c r="W14" s="905">
        <v>12748</v>
      </c>
      <c r="X14" s="905">
        <v>9338</v>
      </c>
      <c r="Y14" s="1020">
        <v>9246</v>
      </c>
      <c r="Z14" s="905">
        <v>34555</v>
      </c>
      <c r="AA14" s="905">
        <v>23339</v>
      </c>
      <c r="AB14" s="905">
        <v>18338</v>
      </c>
      <c r="AC14" s="1112"/>
      <c r="AD14" s="905"/>
      <c r="AE14" s="905"/>
      <c r="AF14" s="905"/>
      <c r="AG14" s="1112"/>
      <c r="AH14" s="1111"/>
      <c r="AI14" s="1111"/>
      <c r="AJ14" s="1111"/>
      <c r="AK14" s="1112"/>
      <c r="AL14" s="1111"/>
      <c r="AM14" s="1111"/>
      <c r="AN14" s="1111"/>
      <c r="AO14" s="1111"/>
      <c r="AP14" s="1113"/>
      <c r="AQ14" s="1112"/>
      <c r="AR14" s="1112"/>
      <c r="AS14" s="1112"/>
      <c r="AT14" s="898"/>
      <c r="AU14" s="905">
        <v>145444</v>
      </c>
      <c r="AV14" s="905">
        <v>155942</v>
      </c>
      <c r="AW14" s="917">
        <v>-10498</v>
      </c>
      <c r="AX14" s="828">
        <v>-6.7319900988829173E-2</v>
      </c>
      <c r="AY14" s="846"/>
      <c r="AZ14" s="1016">
        <v>145444</v>
      </c>
      <c r="BA14" s="918">
        <v>155942</v>
      </c>
      <c r="BB14" s="918">
        <v>212307</v>
      </c>
      <c r="BC14" s="918">
        <v>158054</v>
      </c>
      <c r="BD14" s="918">
        <v>51193</v>
      </c>
      <c r="BE14" s="918">
        <v>92677</v>
      </c>
      <c r="BF14" s="918">
        <f>BF13</f>
        <v>82454</v>
      </c>
      <c r="BG14" s="918">
        <f>BG13</f>
        <v>72926</v>
      </c>
      <c r="BH14" s="918">
        <f>BH13</f>
        <v>118332</v>
      </c>
      <c r="BI14" s="918">
        <v>187562</v>
      </c>
      <c r="BJ14" s="919">
        <v>150470</v>
      </c>
      <c r="BK14" s="919">
        <f>BK13</f>
        <v>95559</v>
      </c>
      <c r="BL14" s="919">
        <v>211758</v>
      </c>
      <c r="BM14" s="877"/>
      <c r="BO14" s="768"/>
      <c r="BP14" s="768"/>
      <c r="BQ14" s="768"/>
      <c r="BR14" s="768"/>
    </row>
    <row r="15" spans="1:72" ht="12.75" customHeight="1" x14ac:dyDescent="0.2">
      <c r="A15" s="822" t="s">
        <v>5</v>
      </c>
      <c r="B15" s="819"/>
      <c r="C15" s="826"/>
      <c r="D15" s="829"/>
      <c r="E15" s="783"/>
      <c r="F15" s="788"/>
      <c r="G15" s="920"/>
      <c r="H15" s="920"/>
      <c r="I15" s="1005"/>
      <c r="J15" s="920"/>
      <c r="K15" s="920"/>
      <c r="L15" s="920"/>
      <c r="M15" s="1005"/>
      <c r="N15" s="920"/>
      <c r="O15" s="920"/>
      <c r="P15" s="920"/>
      <c r="Q15" s="1005"/>
      <c r="R15" s="920"/>
      <c r="S15" s="1114"/>
      <c r="T15" s="920"/>
      <c r="U15" s="1005"/>
      <c r="V15" s="920"/>
      <c r="W15" s="1114"/>
      <c r="X15" s="920"/>
      <c r="Y15" s="1005"/>
      <c r="Z15" s="920"/>
      <c r="AA15" s="1114"/>
      <c r="AB15" s="920"/>
      <c r="AC15" s="1005"/>
      <c r="AD15" s="920"/>
      <c r="AE15" s="1114"/>
      <c r="AF15" s="920"/>
      <c r="AG15" s="1005"/>
      <c r="AH15" s="1114"/>
      <c r="AI15" s="1114"/>
      <c r="AJ15" s="1114"/>
      <c r="AK15" s="1006"/>
      <c r="AL15" s="1003"/>
      <c r="AM15" s="1003"/>
      <c r="AN15" s="1003"/>
      <c r="AO15" s="1003"/>
      <c r="AP15" s="1010"/>
      <c r="AQ15" s="1005"/>
      <c r="AR15" s="1005"/>
      <c r="AS15" s="1005"/>
      <c r="AT15" s="898"/>
      <c r="AU15" s="920"/>
      <c r="AV15" s="920"/>
      <c r="AW15" s="912"/>
      <c r="AX15" s="829"/>
      <c r="AY15" s="846"/>
      <c r="AZ15" s="925"/>
      <c r="BA15" s="925"/>
      <c r="BB15" s="925"/>
      <c r="BC15" s="925"/>
      <c r="BD15" s="925"/>
      <c r="BE15" s="925"/>
      <c r="BF15" s="925"/>
      <c r="BG15" s="925"/>
      <c r="BH15" s="913"/>
      <c r="BI15" s="913"/>
      <c r="BJ15" s="926"/>
      <c r="BK15" s="926"/>
      <c r="BL15" s="926"/>
      <c r="BM15" s="877"/>
      <c r="BO15" s="768"/>
      <c r="BP15" s="768"/>
      <c r="BQ15" s="768"/>
      <c r="BR15" s="768"/>
    </row>
    <row r="16" spans="1:72" ht="12.75" customHeight="1" x14ac:dyDescent="0.2">
      <c r="A16" s="822"/>
      <c r="B16" s="819" t="s">
        <v>239</v>
      </c>
      <c r="C16" s="826">
        <v>-9504</v>
      </c>
      <c r="D16" s="829">
        <v>-0.35926513948741212</v>
      </c>
      <c r="E16" s="783"/>
      <c r="F16" s="788">
        <v>16950</v>
      </c>
      <c r="G16" s="920">
        <v>24963</v>
      </c>
      <c r="H16" s="920">
        <v>20410</v>
      </c>
      <c r="I16" s="1182">
        <v>25936</v>
      </c>
      <c r="J16" s="920">
        <v>26454</v>
      </c>
      <c r="K16" s="920">
        <v>17707</v>
      </c>
      <c r="L16" s="920">
        <v>24445</v>
      </c>
      <c r="M16" s="1182">
        <v>21416</v>
      </c>
      <c r="N16" s="920">
        <v>30712</v>
      </c>
      <c r="O16" s="920">
        <v>29546</v>
      </c>
      <c r="P16" s="920">
        <v>20354</v>
      </c>
      <c r="Q16" s="1182">
        <v>15804</v>
      </c>
      <c r="R16" s="920">
        <v>23564</v>
      </c>
      <c r="S16" s="920">
        <v>20627</v>
      </c>
      <c r="T16" s="920">
        <v>21105</v>
      </c>
      <c r="U16" s="1182">
        <v>11868</v>
      </c>
      <c r="V16" s="920">
        <v>16143</v>
      </c>
      <c r="W16" s="920">
        <v>5356</v>
      </c>
      <c r="X16" s="920">
        <v>5606</v>
      </c>
      <c r="Y16" s="1005">
        <v>5085</v>
      </c>
      <c r="Z16" s="920">
        <v>17779</v>
      </c>
      <c r="AA16" s="920">
        <v>11299</v>
      </c>
      <c r="AB16" s="920">
        <v>9187</v>
      </c>
      <c r="AC16" s="1005"/>
      <c r="AD16" s="920"/>
      <c r="AE16" s="920"/>
      <c r="AF16" s="920"/>
      <c r="AG16" s="1005"/>
      <c r="AH16" s="920"/>
      <c r="AI16" s="920"/>
      <c r="AJ16" s="920"/>
      <c r="AK16" s="1005"/>
      <c r="AL16" s="1003"/>
      <c r="AM16" s="1003"/>
      <c r="AN16" s="1003"/>
      <c r="AO16" s="1003"/>
      <c r="AP16" s="1010"/>
      <c r="AQ16" s="1005"/>
      <c r="AR16" s="1005"/>
      <c r="AS16" s="1005"/>
      <c r="AT16" s="898"/>
      <c r="AU16" s="920">
        <v>88259</v>
      </c>
      <c r="AV16" s="920">
        <v>90022</v>
      </c>
      <c r="AW16" s="912">
        <v>-1763</v>
      </c>
      <c r="AX16" s="829">
        <v>-1.9584101664037679E-2</v>
      </c>
      <c r="AY16" s="846"/>
      <c r="AZ16" s="1008">
        <v>88259</v>
      </c>
      <c r="BA16" s="1008">
        <v>90022</v>
      </c>
      <c r="BB16" s="1008">
        <v>96416</v>
      </c>
      <c r="BC16" s="1008">
        <v>77164</v>
      </c>
      <c r="BD16" s="1008">
        <v>32190</v>
      </c>
      <c r="BE16" s="1008">
        <v>45538</v>
      </c>
      <c r="BF16" s="1008">
        <v>42535</v>
      </c>
      <c r="BG16" s="1008">
        <v>34016</v>
      </c>
      <c r="BH16" s="1008">
        <v>57211</v>
      </c>
      <c r="BI16" s="913"/>
      <c r="BJ16" s="926"/>
      <c r="BK16" s="926"/>
      <c r="BL16" s="926"/>
      <c r="BM16" s="877"/>
      <c r="BO16" s="768"/>
      <c r="BP16" s="768"/>
      <c r="BQ16" s="768"/>
      <c r="BR16" s="768"/>
    </row>
    <row r="17" spans="1:70" ht="12.75" customHeight="1" x14ac:dyDescent="0.2">
      <c r="A17" s="822"/>
      <c r="B17" s="819" t="s">
        <v>240</v>
      </c>
      <c r="C17" s="830">
        <v>-1368</v>
      </c>
      <c r="D17" s="831">
        <v>-0.72611464968152861</v>
      </c>
      <c r="E17" s="783"/>
      <c r="F17" s="789">
        <v>516</v>
      </c>
      <c r="G17" s="504">
        <v>1359</v>
      </c>
      <c r="H17" s="504">
        <v>1312</v>
      </c>
      <c r="I17" s="1020">
        <v>1664</v>
      </c>
      <c r="J17" s="932">
        <v>1884</v>
      </c>
      <c r="K17" s="504">
        <v>2336</v>
      </c>
      <c r="L17" s="504">
        <v>2572</v>
      </c>
      <c r="M17" s="1020">
        <v>3403</v>
      </c>
      <c r="N17" s="932">
        <v>2564</v>
      </c>
      <c r="O17" s="504">
        <v>3951</v>
      </c>
      <c r="P17" s="504">
        <v>1085</v>
      </c>
      <c r="Q17" s="1020">
        <v>2323</v>
      </c>
      <c r="R17" s="932">
        <v>3356</v>
      </c>
      <c r="S17" s="932">
        <v>3313</v>
      </c>
      <c r="T17" s="932">
        <v>3095</v>
      </c>
      <c r="U17" s="1020">
        <v>6575</v>
      </c>
      <c r="V17" s="932">
        <v>-1761</v>
      </c>
      <c r="W17" s="932">
        <v>1073</v>
      </c>
      <c r="X17" s="932">
        <v>855</v>
      </c>
      <c r="Y17" s="1020">
        <v>1124</v>
      </c>
      <c r="Z17" s="932">
        <v>-521</v>
      </c>
      <c r="AA17" s="932">
        <v>1670</v>
      </c>
      <c r="AB17" s="932">
        <v>466</v>
      </c>
      <c r="AC17" s="1005"/>
      <c r="AD17" s="920"/>
      <c r="AE17" s="920"/>
      <c r="AF17" s="920"/>
      <c r="AG17" s="1005"/>
      <c r="AH17" s="920"/>
      <c r="AI17" s="920"/>
      <c r="AJ17" s="920"/>
      <c r="AK17" s="1005"/>
      <c r="AL17" s="1003"/>
      <c r="AM17" s="1003"/>
      <c r="AN17" s="1003"/>
      <c r="AO17" s="1003"/>
      <c r="AP17" s="1010"/>
      <c r="AQ17" s="1005"/>
      <c r="AR17" s="1005"/>
      <c r="AS17" s="1005"/>
      <c r="AT17" s="898"/>
      <c r="AU17" s="932">
        <v>4851</v>
      </c>
      <c r="AV17" s="932">
        <v>10195</v>
      </c>
      <c r="AW17" s="933">
        <v>-5344</v>
      </c>
      <c r="AX17" s="831">
        <v>-0.52417851888180478</v>
      </c>
      <c r="AY17" s="846"/>
      <c r="AZ17" s="1022">
        <v>4851</v>
      </c>
      <c r="BA17" s="1022">
        <v>10195</v>
      </c>
      <c r="BB17" s="1022">
        <v>9923</v>
      </c>
      <c r="BC17" s="1022">
        <v>16339</v>
      </c>
      <c r="BD17" s="1022">
        <v>1291</v>
      </c>
      <c r="BE17" s="1022">
        <v>2379</v>
      </c>
      <c r="BF17" s="1022">
        <v>3440</v>
      </c>
      <c r="BG17" s="1022">
        <v>1964</v>
      </c>
      <c r="BH17" s="1022">
        <v>4067</v>
      </c>
      <c r="BI17" s="913"/>
      <c r="BJ17" s="926"/>
      <c r="BK17" s="926"/>
      <c r="BL17" s="926"/>
      <c r="BM17" s="877"/>
      <c r="BO17" s="768"/>
      <c r="BP17" s="768"/>
      <c r="BQ17" s="768"/>
      <c r="BR17" s="768"/>
    </row>
    <row r="18" spans="1:70" ht="12.75" customHeight="1" x14ac:dyDescent="0.2">
      <c r="A18" s="823"/>
      <c r="B18" s="430" t="s">
        <v>147</v>
      </c>
      <c r="C18" s="826">
        <v>-10872</v>
      </c>
      <c r="D18" s="829">
        <v>-0.38365445691297906</v>
      </c>
      <c r="E18" s="783"/>
      <c r="F18" s="788">
        <v>17466</v>
      </c>
      <c r="G18" s="920">
        <v>26322</v>
      </c>
      <c r="H18" s="920">
        <v>21722</v>
      </c>
      <c r="I18" s="1005">
        <v>27600</v>
      </c>
      <c r="J18" s="686">
        <v>28338</v>
      </c>
      <c r="K18" s="920">
        <v>20043</v>
      </c>
      <c r="L18" s="920">
        <v>27017</v>
      </c>
      <c r="M18" s="1005">
        <v>24819</v>
      </c>
      <c r="N18" s="686">
        <v>33276</v>
      </c>
      <c r="O18" s="920">
        <v>33497</v>
      </c>
      <c r="P18" s="920">
        <v>21439</v>
      </c>
      <c r="Q18" s="1005">
        <v>18127</v>
      </c>
      <c r="R18" s="686">
        <v>26920</v>
      </c>
      <c r="S18" s="686">
        <v>23940</v>
      </c>
      <c r="T18" s="920">
        <v>24200</v>
      </c>
      <c r="U18" s="1005">
        <v>18443</v>
      </c>
      <c r="V18" s="920">
        <v>14382</v>
      </c>
      <c r="W18" s="686">
        <v>6429</v>
      </c>
      <c r="X18" s="686">
        <v>6461</v>
      </c>
      <c r="Y18" s="685">
        <v>6209</v>
      </c>
      <c r="Z18" s="686">
        <v>17258</v>
      </c>
      <c r="AA18" s="686">
        <v>12969</v>
      </c>
      <c r="AB18" s="686">
        <v>9652</v>
      </c>
      <c r="AC18" s="685"/>
      <c r="AD18" s="920"/>
      <c r="AE18" s="920"/>
      <c r="AF18" s="920"/>
      <c r="AG18" s="1005"/>
      <c r="AH18" s="920"/>
      <c r="AI18" s="920"/>
      <c r="AJ18" s="920"/>
      <c r="AK18" s="1005"/>
      <c r="AL18" s="1003"/>
      <c r="AM18" s="1003"/>
      <c r="AN18" s="1003"/>
      <c r="AO18" s="1003"/>
      <c r="AP18" s="1010"/>
      <c r="AQ18" s="1005"/>
      <c r="AR18" s="1005"/>
      <c r="AS18" s="1005"/>
      <c r="AT18" s="898"/>
      <c r="AU18" s="920">
        <v>93110</v>
      </c>
      <c r="AV18" s="1003">
        <v>100217</v>
      </c>
      <c r="AW18" s="912">
        <v>-7107</v>
      </c>
      <c r="AX18" s="829">
        <v>-7.0916112036879975E-2</v>
      </c>
      <c r="AY18" s="846"/>
      <c r="AZ18" s="1474">
        <v>93110</v>
      </c>
      <c r="BA18" s="1008">
        <v>100217</v>
      </c>
      <c r="BB18" s="1008">
        <v>106339</v>
      </c>
      <c r="BC18" s="1008">
        <v>93503</v>
      </c>
      <c r="BD18" s="1008">
        <v>33481</v>
      </c>
      <c r="BE18" s="1181">
        <v>47917</v>
      </c>
      <c r="BF18" s="655">
        <v>45975</v>
      </c>
      <c r="BG18" s="655">
        <v>35980</v>
      </c>
      <c r="BH18" s="655">
        <v>61278</v>
      </c>
      <c r="BI18" s="913">
        <v>98642</v>
      </c>
      <c r="BJ18" s="926">
        <v>82259</v>
      </c>
      <c r="BK18" s="926">
        <v>47759</v>
      </c>
      <c r="BL18" s="926">
        <v>120298</v>
      </c>
      <c r="BM18" s="877"/>
      <c r="BO18" s="768"/>
      <c r="BP18" s="768"/>
      <c r="BQ18" s="768"/>
      <c r="BR18" s="768"/>
    </row>
    <row r="19" spans="1:70" ht="13.5" customHeight="1" x14ac:dyDescent="0.2">
      <c r="A19" s="823"/>
      <c r="B19" s="825" t="s">
        <v>64</v>
      </c>
      <c r="C19" s="826">
        <v>208</v>
      </c>
      <c r="D19" s="829">
        <v>0.13765718067504965</v>
      </c>
      <c r="E19" s="783"/>
      <c r="F19" s="788">
        <v>1719</v>
      </c>
      <c r="G19" s="920">
        <v>1816</v>
      </c>
      <c r="H19" s="920">
        <v>1757</v>
      </c>
      <c r="I19" s="1005">
        <v>1931</v>
      </c>
      <c r="J19" s="920">
        <v>1511</v>
      </c>
      <c r="K19" s="920">
        <v>1842</v>
      </c>
      <c r="L19" s="920">
        <v>1848</v>
      </c>
      <c r="M19" s="1005">
        <v>1836</v>
      </c>
      <c r="N19" s="920">
        <v>4305</v>
      </c>
      <c r="O19" s="920">
        <v>4493</v>
      </c>
      <c r="P19" s="920">
        <v>3714</v>
      </c>
      <c r="Q19" s="1005">
        <v>4159</v>
      </c>
      <c r="R19" s="920">
        <v>4026</v>
      </c>
      <c r="S19" s="686">
        <v>3969</v>
      </c>
      <c r="T19" s="920">
        <v>3480</v>
      </c>
      <c r="U19" s="1005">
        <v>4118</v>
      </c>
      <c r="V19" s="920">
        <v>1739</v>
      </c>
      <c r="W19" s="686">
        <v>1253</v>
      </c>
      <c r="X19" s="686">
        <v>1213</v>
      </c>
      <c r="Y19" s="685">
        <v>1267</v>
      </c>
      <c r="Z19" s="686">
        <v>1248</v>
      </c>
      <c r="AA19" s="686">
        <v>1303</v>
      </c>
      <c r="AB19" s="686">
        <v>1255</v>
      </c>
      <c r="AC19" s="685"/>
      <c r="AD19" s="920"/>
      <c r="AE19" s="920"/>
      <c r="AF19" s="920"/>
      <c r="AG19" s="1005"/>
      <c r="AH19" s="920"/>
      <c r="AI19" s="920"/>
      <c r="AJ19" s="920"/>
      <c r="AK19" s="1005"/>
      <c r="AL19" s="1003"/>
      <c r="AM19" s="1003"/>
      <c r="AN19" s="1003"/>
      <c r="AO19" s="1003"/>
      <c r="AP19" s="1010"/>
      <c r="AQ19" s="1005"/>
      <c r="AR19" s="1005"/>
      <c r="AS19" s="1005"/>
      <c r="AT19" s="898"/>
      <c r="AU19" s="920">
        <v>7223</v>
      </c>
      <c r="AV19" s="920">
        <v>7037</v>
      </c>
      <c r="AW19" s="912">
        <v>186</v>
      </c>
      <c r="AX19" s="829">
        <v>2.643171806167401E-2</v>
      </c>
      <c r="AY19" s="846"/>
      <c r="AZ19" s="1008">
        <v>7223</v>
      </c>
      <c r="BA19" s="1008">
        <v>7037</v>
      </c>
      <c r="BB19" s="1008">
        <v>16671</v>
      </c>
      <c r="BC19" s="1008">
        <v>15593</v>
      </c>
      <c r="BD19" s="1008">
        <v>5472</v>
      </c>
      <c r="BE19" s="254">
        <v>5048</v>
      </c>
      <c r="BF19" s="254">
        <v>6445</v>
      </c>
      <c r="BG19" s="655">
        <v>5563</v>
      </c>
      <c r="BH19" s="655">
        <v>4547</v>
      </c>
      <c r="BI19" s="913">
        <v>1847</v>
      </c>
      <c r="BJ19" s="926">
        <v>2414</v>
      </c>
      <c r="BK19" s="926">
        <v>6699</v>
      </c>
      <c r="BL19" s="926">
        <v>12517</v>
      </c>
      <c r="BM19" s="877"/>
      <c r="BO19" s="768"/>
      <c r="BP19" s="768"/>
      <c r="BQ19" s="768"/>
      <c r="BR19" s="768"/>
    </row>
    <row r="20" spans="1:70" ht="12.75" customHeight="1" x14ac:dyDescent="0.2">
      <c r="A20" s="823"/>
      <c r="B20" s="825" t="s">
        <v>88</v>
      </c>
      <c r="C20" s="826">
        <v>381</v>
      </c>
      <c r="D20" s="832">
        <v>0.42905405405405406</v>
      </c>
      <c r="E20" s="783"/>
      <c r="F20" s="788">
        <v>1269</v>
      </c>
      <c r="G20" s="920">
        <v>1022</v>
      </c>
      <c r="H20" s="920">
        <v>996</v>
      </c>
      <c r="I20" s="1005">
        <v>1130</v>
      </c>
      <c r="J20" s="920">
        <v>888</v>
      </c>
      <c r="K20" s="920">
        <v>1097</v>
      </c>
      <c r="L20" s="920">
        <v>931</v>
      </c>
      <c r="M20" s="1005">
        <v>960</v>
      </c>
      <c r="N20" s="920">
        <v>980</v>
      </c>
      <c r="O20" s="920">
        <v>863</v>
      </c>
      <c r="P20" s="920">
        <v>945</v>
      </c>
      <c r="Q20" s="1005">
        <v>1041</v>
      </c>
      <c r="R20" s="920">
        <v>634</v>
      </c>
      <c r="S20" s="686">
        <v>527</v>
      </c>
      <c r="T20" s="920">
        <v>624</v>
      </c>
      <c r="U20" s="1005">
        <v>872</v>
      </c>
      <c r="V20" s="920">
        <v>657</v>
      </c>
      <c r="W20" s="686">
        <v>809</v>
      </c>
      <c r="X20" s="686">
        <v>940</v>
      </c>
      <c r="Y20" s="685">
        <v>1024</v>
      </c>
      <c r="Z20" s="686">
        <v>983</v>
      </c>
      <c r="AA20" s="686">
        <v>870</v>
      </c>
      <c r="AB20" s="686">
        <v>841</v>
      </c>
      <c r="AC20" s="685"/>
      <c r="AD20" s="920"/>
      <c r="AE20" s="920"/>
      <c r="AF20" s="920"/>
      <c r="AG20" s="1005"/>
      <c r="AH20" s="920"/>
      <c r="AI20" s="920"/>
      <c r="AJ20" s="920"/>
      <c r="AK20" s="1005"/>
      <c r="AL20" s="1003"/>
      <c r="AM20" s="1003"/>
      <c r="AN20" s="1003"/>
      <c r="AO20" s="1003"/>
      <c r="AP20" s="1010"/>
      <c r="AQ20" s="1005"/>
      <c r="AR20" s="1005"/>
      <c r="AS20" s="1005"/>
      <c r="AT20" s="898"/>
      <c r="AU20" s="920">
        <v>4417</v>
      </c>
      <c r="AV20" s="920">
        <v>3876</v>
      </c>
      <c r="AW20" s="912">
        <v>541</v>
      </c>
      <c r="AX20" s="829">
        <v>0.13957688338493293</v>
      </c>
      <c r="AY20" s="846"/>
      <c r="AZ20" s="1008">
        <v>4417</v>
      </c>
      <c r="BA20" s="1008">
        <v>3876</v>
      </c>
      <c r="BB20" s="1008">
        <v>3829</v>
      </c>
      <c r="BC20" s="1008">
        <v>2657</v>
      </c>
      <c r="BD20" s="1008">
        <v>3430</v>
      </c>
      <c r="BE20" s="254">
        <v>3514</v>
      </c>
      <c r="BF20" s="254">
        <v>3552</v>
      </c>
      <c r="BG20" s="655">
        <v>2941</v>
      </c>
      <c r="BH20" s="655">
        <v>2179</v>
      </c>
      <c r="BI20" s="913">
        <v>2191</v>
      </c>
      <c r="BJ20" s="926">
        <v>2896</v>
      </c>
      <c r="BK20" s="926">
        <v>1887</v>
      </c>
      <c r="BL20" s="926">
        <v>3440</v>
      </c>
      <c r="BM20" s="877"/>
      <c r="BO20" s="768"/>
      <c r="BP20" s="768"/>
      <c r="BQ20" s="768"/>
      <c r="BR20" s="768"/>
    </row>
    <row r="21" spans="1:70" ht="12.75" customHeight="1" x14ac:dyDescent="0.2">
      <c r="A21" s="823"/>
      <c r="B21" s="825" t="s">
        <v>66</v>
      </c>
      <c r="C21" s="826">
        <v>-196</v>
      </c>
      <c r="D21" s="832">
        <v>-8.2561078348778433E-2</v>
      </c>
      <c r="E21" s="783"/>
      <c r="F21" s="788">
        <v>2178</v>
      </c>
      <c r="G21" s="920">
        <v>2048</v>
      </c>
      <c r="H21" s="920">
        <v>2101</v>
      </c>
      <c r="I21" s="1005">
        <v>2229</v>
      </c>
      <c r="J21" s="920">
        <v>2374</v>
      </c>
      <c r="K21" s="920">
        <v>2162</v>
      </c>
      <c r="L21" s="920">
        <v>2369</v>
      </c>
      <c r="M21" s="1005">
        <v>2399</v>
      </c>
      <c r="N21" s="920">
        <v>1647</v>
      </c>
      <c r="O21" s="920">
        <v>2954</v>
      </c>
      <c r="P21" s="920">
        <v>2769</v>
      </c>
      <c r="Q21" s="1005">
        <v>2426</v>
      </c>
      <c r="R21" s="920">
        <v>3021</v>
      </c>
      <c r="S21" s="686">
        <v>2816</v>
      </c>
      <c r="T21" s="920">
        <v>3028</v>
      </c>
      <c r="U21" s="1005">
        <v>3158</v>
      </c>
      <c r="V21" s="920">
        <v>1234</v>
      </c>
      <c r="W21" s="686">
        <v>861</v>
      </c>
      <c r="X21" s="686">
        <v>875</v>
      </c>
      <c r="Y21" s="685">
        <v>960</v>
      </c>
      <c r="Z21" s="686">
        <v>855</v>
      </c>
      <c r="AA21" s="686">
        <v>870</v>
      </c>
      <c r="AB21" s="686">
        <v>875</v>
      </c>
      <c r="AC21" s="685"/>
      <c r="AD21" s="920"/>
      <c r="AE21" s="920"/>
      <c r="AF21" s="920"/>
      <c r="AG21" s="1005"/>
      <c r="AH21" s="920"/>
      <c r="AI21" s="920"/>
      <c r="AJ21" s="920"/>
      <c r="AK21" s="1005"/>
      <c r="AL21" s="1003"/>
      <c r="AM21" s="1003"/>
      <c r="AN21" s="1003"/>
      <c r="AO21" s="1003"/>
      <c r="AP21" s="1010"/>
      <c r="AQ21" s="1005"/>
      <c r="AR21" s="1005"/>
      <c r="AS21" s="1005"/>
      <c r="AT21" s="898"/>
      <c r="AU21" s="920">
        <v>8556</v>
      </c>
      <c r="AV21" s="920">
        <v>9304</v>
      </c>
      <c r="AW21" s="912">
        <v>-748</v>
      </c>
      <c r="AX21" s="829">
        <v>-8.0395528804815139E-2</v>
      </c>
      <c r="AY21" s="846"/>
      <c r="AZ21" s="1008">
        <v>8556</v>
      </c>
      <c r="BA21" s="1008">
        <v>9304</v>
      </c>
      <c r="BB21" s="1008">
        <v>9796</v>
      </c>
      <c r="BC21" s="1008">
        <v>12023</v>
      </c>
      <c r="BD21" s="1008">
        <v>3930</v>
      </c>
      <c r="BE21" s="254">
        <v>3474</v>
      </c>
      <c r="BF21" s="254">
        <v>3842</v>
      </c>
      <c r="BG21" s="655">
        <v>4046</v>
      </c>
      <c r="BH21" s="655">
        <v>3227</v>
      </c>
      <c r="BI21" s="913">
        <v>3000</v>
      </c>
      <c r="BJ21" s="926">
        <v>2293</v>
      </c>
      <c r="BK21" s="926">
        <v>1365</v>
      </c>
      <c r="BL21" s="926">
        <v>4236</v>
      </c>
      <c r="BM21" s="877"/>
      <c r="BO21" s="768"/>
      <c r="BP21" s="768"/>
      <c r="BQ21" s="768"/>
      <c r="BR21" s="768"/>
    </row>
    <row r="22" spans="1:70" ht="12.75" customHeight="1" x14ac:dyDescent="0.2">
      <c r="A22" s="823"/>
      <c r="B22" s="825" t="s">
        <v>67</v>
      </c>
      <c r="C22" s="826">
        <v>-496</v>
      </c>
      <c r="D22" s="832">
        <v>-0.12839761843127104</v>
      </c>
      <c r="E22" s="783"/>
      <c r="F22" s="788">
        <v>3367</v>
      </c>
      <c r="G22" s="920">
        <v>3389</v>
      </c>
      <c r="H22" s="920">
        <v>3591</v>
      </c>
      <c r="I22" s="1005">
        <v>3688</v>
      </c>
      <c r="J22" s="920">
        <v>3863</v>
      </c>
      <c r="K22" s="920">
        <v>3481</v>
      </c>
      <c r="L22" s="920">
        <v>3145</v>
      </c>
      <c r="M22" s="1005">
        <v>2855</v>
      </c>
      <c r="N22" s="920">
        <v>2745</v>
      </c>
      <c r="O22" s="920">
        <v>2816</v>
      </c>
      <c r="P22" s="920">
        <v>2586</v>
      </c>
      <c r="Q22" s="1005">
        <v>2394</v>
      </c>
      <c r="R22" s="920">
        <v>2901</v>
      </c>
      <c r="S22" s="686">
        <v>3129</v>
      </c>
      <c r="T22" s="920">
        <v>2870</v>
      </c>
      <c r="U22" s="1005">
        <v>5139</v>
      </c>
      <c r="V22" s="920">
        <v>1661</v>
      </c>
      <c r="W22" s="686">
        <v>1399</v>
      </c>
      <c r="X22" s="686">
        <v>1479</v>
      </c>
      <c r="Y22" s="685">
        <v>1345</v>
      </c>
      <c r="Z22" s="686">
        <v>1313</v>
      </c>
      <c r="AA22" s="686">
        <v>1310</v>
      </c>
      <c r="AB22" s="686">
        <v>1340</v>
      </c>
      <c r="AC22" s="685"/>
      <c r="AD22" s="920"/>
      <c r="AE22" s="920"/>
      <c r="AF22" s="920"/>
      <c r="AG22" s="1005"/>
      <c r="AH22" s="920"/>
      <c r="AI22" s="920"/>
      <c r="AJ22" s="920"/>
      <c r="AK22" s="1005"/>
      <c r="AL22" s="1003"/>
      <c r="AM22" s="1003"/>
      <c r="AN22" s="1003"/>
      <c r="AO22" s="1003"/>
      <c r="AP22" s="1010"/>
      <c r="AQ22" s="1005"/>
      <c r="AR22" s="1005"/>
      <c r="AS22" s="1005"/>
      <c r="AT22" s="898"/>
      <c r="AU22" s="920">
        <v>14035</v>
      </c>
      <c r="AV22" s="920">
        <v>13344</v>
      </c>
      <c r="AW22" s="912">
        <v>691</v>
      </c>
      <c r="AX22" s="829">
        <v>5.1783573141486808E-2</v>
      </c>
      <c r="AY22" s="846"/>
      <c r="AZ22" s="1008">
        <v>14035</v>
      </c>
      <c r="BA22" s="1008">
        <v>13344</v>
      </c>
      <c r="BB22" s="1008">
        <v>10541</v>
      </c>
      <c r="BC22" s="1008">
        <v>14039</v>
      </c>
      <c r="BD22" s="1008">
        <v>5884</v>
      </c>
      <c r="BE22" s="254">
        <v>5143</v>
      </c>
      <c r="BF22" s="254">
        <v>2433</v>
      </c>
      <c r="BG22" s="655">
        <v>2049</v>
      </c>
      <c r="BH22" s="655">
        <v>2816</v>
      </c>
      <c r="BI22" s="913">
        <v>3930</v>
      </c>
      <c r="BJ22" s="926">
        <v>2980</v>
      </c>
      <c r="BK22" s="926">
        <v>2274</v>
      </c>
      <c r="BL22" s="926">
        <v>4205</v>
      </c>
      <c r="BM22" s="877"/>
      <c r="BO22" s="768"/>
      <c r="BP22" s="768"/>
      <c r="BQ22" s="768"/>
      <c r="BR22" s="768"/>
    </row>
    <row r="23" spans="1:70" ht="12.75" customHeight="1" x14ac:dyDescent="0.2">
      <c r="A23" s="823"/>
      <c r="B23" s="825" t="s">
        <v>62</v>
      </c>
      <c r="C23" s="826">
        <v>173</v>
      </c>
      <c r="D23" s="829">
        <v>0.37527114967462039</v>
      </c>
      <c r="E23" s="783"/>
      <c r="F23" s="788">
        <v>634</v>
      </c>
      <c r="G23" s="920">
        <v>718</v>
      </c>
      <c r="H23" s="920">
        <v>336</v>
      </c>
      <c r="I23" s="1005">
        <v>548</v>
      </c>
      <c r="J23" s="920">
        <v>461</v>
      </c>
      <c r="K23" s="920">
        <v>504</v>
      </c>
      <c r="L23" s="920">
        <v>406</v>
      </c>
      <c r="M23" s="1005">
        <v>496</v>
      </c>
      <c r="N23" s="920">
        <v>558</v>
      </c>
      <c r="O23" s="920">
        <v>526</v>
      </c>
      <c r="P23" s="920">
        <v>697</v>
      </c>
      <c r="Q23" s="1005">
        <v>929</v>
      </c>
      <c r="R23" s="920">
        <v>831</v>
      </c>
      <c r="S23" s="686">
        <v>782</v>
      </c>
      <c r="T23" s="920">
        <v>916</v>
      </c>
      <c r="U23" s="1005">
        <v>792</v>
      </c>
      <c r="V23" s="920">
        <v>153</v>
      </c>
      <c r="W23" s="686">
        <v>8</v>
      </c>
      <c r="X23" s="686">
        <v>17</v>
      </c>
      <c r="Y23" s="685">
        <v>-9</v>
      </c>
      <c r="Z23" s="686">
        <v>60</v>
      </c>
      <c r="AA23" s="686">
        <v>12</v>
      </c>
      <c r="AB23" s="686">
        <v>13</v>
      </c>
      <c r="AC23" s="685"/>
      <c r="AD23" s="920"/>
      <c r="AE23" s="920"/>
      <c r="AF23" s="920"/>
      <c r="AG23" s="1005"/>
      <c r="AH23" s="920"/>
      <c r="AI23" s="920"/>
      <c r="AJ23" s="920"/>
      <c r="AK23" s="1005"/>
      <c r="AL23" s="1003"/>
      <c r="AM23" s="1003"/>
      <c r="AN23" s="1003"/>
      <c r="AO23" s="1003"/>
      <c r="AP23" s="1010"/>
      <c r="AQ23" s="1005"/>
      <c r="AR23" s="1005"/>
      <c r="AS23" s="1005"/>
      <c r="AT23" s="898"/>
      <c r="AU23" s="920">
        <v>2236</v>
      </c>
      <c r="AV23" s="920">
        <v>1867</v>
      </c>
      <c r="AW23" s="912">
        <v>369</v>
      </c>
      <c r="AX23" s="829">
        <v>0.19764327798607392</v>
      </c>
      <c r="AY23" s="846"/>
      <c r="AZ23" s="1008">
        <v>2236</v>
      </c>
      <c r="BA23" s="1008">
        <v>1867</v>
      </c>
      <c r="BB23" s="1008">
        <v>2710</v>
      </c>
      <c r="BC23" s="1008">
        <v>3321</v>
      </c>
      <c r="BD23" s="1008">
        <v>169</v>
      </c>
      <c r="BE23" s="254">
        <v>102</v>
      </c>
      <c r="BF23" s="254">
        <v>74</v>
      </c>
      <c r="BG23" s="655">
        <v>253</v>
      </c>
      <c r="BH23" s="655">
        <v>-4</v>
      </c>
      <c r="BI23" s="913">
        <v>551</v>
      </c>
      <c r="BJ23" s="926">
        <v>175</v>
      </c>
      <c r="BK23" s="926">
        <v>114</v>
      </c>
      <c r="BL23" s="926">
        <v>35</v>
      </c>
      <c r="BM23" s="814"/>
      <c r="BO23" s="768"/>
      <c r="BP23" s="768"/>
      <c r="BQ23" s="768"/>
      <c r="BR23" s="768"/>
    </row>
    <row r="24" spans="1:70" ht="12.75" customHeight="1" x14ac:dyDescent="0.2">
      <c r="A24" s="823"/>
      <c r="B24" s="825" t="s">
        <v>68</v>
      </c>
      <c r="C24" s="826">
        <v>-1532</v>
      </c>
      <c r="D24" s="832">
        <v>-0.30027440219521756</v>
      </c>
      <c r="E24" s="783"/>
      <c r="F24" s="788">
        <v>3570</v>
      </c>
      <c r="G24" s="920">
        <v>4087</v>
      </c>
      <c r="H24" s="920">
        <v>4585</v>
      </c>
      <c r="I24" s="1005">
        <v>4414</v>
      </c>
      <c r="J24" s="920">
        <v>5102</v>
      </c>
      <c r="K24" s="920">
        <v>5699</v>
      </c>
      <c r="L24" s="920">
        <v>3901</v>
      </c>
      <c r="M24" s="1005">
        <v>4859</v>
      </c>
      <c r="N24" s="920">
        <v>5475</v>
      </c>
      <c r="O24" s="920">
        <v>5038</v>
      </c>
      <c r="P24" s="920">
        <v>5118</v>
      </c>
      <c r="Q24" s="1005">
        <v>4908</v>
      </c>
      <c r="R24" s="920">
        <v>4343</v>
      </c>
      <c r="S24" s="686">
        <v>6684</v>
      </c>
      <c r="T24" s="920">
        <v>3481</v>
      </c>
      <c r="U24" s="1005">
        <v>6393</v>
      </c>
      <c r="V24" s="920">
        <v>3450</v>
      </c>
      <c r="W24" s="686">
        <v>1763</v>
      </c>
      <c r="X24" s="686">
        <v>1485</v>
      </c>
      <c r="Y24" s="685">
        <v>2212</v>
      </c>
      <c r="Z24" s="686">
        <v>1710</v>
      </c>
      <c r="AA24" s="686">
        <v>1633</v>
      </c>
      <c r="AB24" s="686">
        <v>1593</v>
      </c>
      <c r="AC24" s="685"/>
      <c r="AD24" s="920"/>
      <c r="AE24" s="920"/>
      <c r="AF24" s="920"/>
      <c r="AG24" s="1005"/>
      <c r="AH24" s="920"/>
      <c r="AI24" s="920"/>
      <c r="AJ24" s="920"/>
      <c r="AK24" s="1005"/>
      <c r="AL24" s="1003"/>
      <c r="AM24" s="1003"/>
      <c r="AN24" s="1003"/>
      <c r="AO24" s="1003"/>
      <c r="AP24" s="1010"/>
      <c r="AQ24" s="1005"/>
      <c r="AR24" s="1005"/>
      <c r="AS24" s="1005"/>
      <c r="AT24" s="898"/>
      <c r="AU24" s="920">
        <v>16656</v>
      </c>
      <c r="AV24" s="920">
        <v>19561</v>
      </c>
      <c r="AW24" s="912">
        <v>-2905</v>
      </c>
      <c r="AX24" s="829">
        <v>-0.14850978988804253</v>
      </c>
      <c r="AY24" s="846"/>
      <c r="AZ24" s="1008">
        <v>16656</v>
      </c>
      <c r="BA24" s="1008">
        <v>19561</v>
      </c>
      <c r="BB24" s="1008">
        <v>20539</v>
      </c>
      <c r="BC24" s="1008">
        <v>20901</v>
      </c>
      <c r="BD24" s="1008">
        <v>8910</v>
      </c>
      <c r="BE24" s="254">
        <v>7399</v>
      </c>
      <c r="BF24" s="254">
        <v>5985</v>
      </c>
      <c r="BG24" s="655">
        <v>15606</v>
      </c>
      <c r="BH24" s="655">
        <v>11718</v>
      </c>
      <c r="BI24" s="913">
        <v>12437</v>
      </c>
      <c r="BJ24" s="926">
        <v>11037</v>
      </c>
      <c r="BK24" s="926">
        <v>6277</v>
      </c>
      <c r="BL24" s="926">
        <v>7632</v>
      </c>
      <c r="BM24" s="814"/>
      <c r="BO24" s="768"/>
      <c r="BP24" s="768"/>
      <c r="BQ24" s="768"/>
      <c r="BR24" s="768"/>
    </row>
    <row r="25" spans="1:70" ht="12.75" customHeight="1" x14ac:dyDescent="0.2">
      <c r="A25" s="823"/>
      <c r="B25" s="825" t="s">
        <v>69</v>
      </c>
      <c r="C25" s="826">
        <v>-18</v>
      </c>
      <c r="D25" s="829">
        <v>-1.6513761467889909E-2</v>
      </c>
      <c r="E25" s="783"/>
      <c r="F25" s="788">
        <v>1072</v>
      </c>
      <c r="G25" s="920">
        <v>1431</v>
      </c>
      <c r="H25" s="920">
        <v>1457</v>
      </c>
      <c r="I25" s="1005">
        <v>1162</v>
      </c>
      <c r="J25" s="920">
        <v>1090</v>
      </c>
      <c r="K25" s="920">
        <v>1048</v>
      </c>
      <c r="L25" s="920">
        <v>1343</v>
      </c>
      <c r="M25" s="1005">
        <v>1353</v>
      </c>
      <c r="N25" s="920">
        <v>1471</v>
      </c>
      <c r="O25" s="920">
        <v>1175</v>
      </c>
      <c r="P25" s="920">
        <v>813</v>
      </c>
      <c r="Q25" s="1005">
        <v>806</v>
      </c>
      <c r="R25" s="920">
        <v>1782</v>
      </c>
      <c r="S25" s="686">
        <v>1768</v>
      </c>
      <c r="T25" s="920">
        <v>1790</v>
      </c>
      <c r="U25" s="1005">
        <v>2061</v>
      </c>
      <c r="V25" s="920">
        <v>320</v>
      </c>
      <c r="W25" s="686">
        <v>307</v>
      </c>
      <c r="X25" s="686">
        <v>291</v>
      </c>
      <c r="Y25" s="685">
        <v>312</v>
      </c>
      <c r="Z25" s="686">
        <v>314</v>
      </c>
      <c r="AA25" s="686">
        <v>314</v>
      </c>
      <c r="AB25" s="686">
        <v>314</v>
      </c>
      <c r="AC25" s="685"/>
      <c r="AD25" s="920"/>
      <c r="AE25" s="920"/>
      <c r="AF25" s="920"/>
      <c r="AG25" s="1005"/>
      <c r="AH25" s="920"/>
      <c r="AI25" s="920"/>
      <c r="AJ25" s="920"/>
      <c r="AK25" s="1005"/>
      <c r="AL25" s="1003"/>
      <c r="AM25" s="1003"/>
      <c r="AN25" s="1003"/>
      <c r="AO25" s="1003"/>
      <c r="AP25" s="1010"/>
      <c r="AQ25" s="1005"/>
      <c r="AR25" s="1005"/>
      <c r="AS25" s="1005"/>
      <c r="AT25" s="898"/>
      <c r="AU25" s="920">
        <v>5122</v>
      </c>
      <c r="AV25" s="920">
        <v>4834</v>
      </c>
      <c r="AW25" s="912">
        <v>288</v>
      </c>
      <c r="AX25" s="829">
        <v>5.9577989242863054E-2</v>
      </c>
      <c r="AY25" s="846"/>
      <c r="AZ25" s="1008">
        <v>5122</v>
      </c>
      <c r="BA25" s="1008">
        <v>4834</v>
      </c>
      <c r="BB25" s="1008">
        <v>4265</v>
      </c>
      <c r="BC25" s="1008">
        <v>7401</v>
      </c>
      <c r="BD25" s="1008">
        <v>1230</v>
      </c>
      <c r="BE25" s="254">
        <v>1254</v>
      </c>
      <c r="BF25" s="254">
        <v>1603</v>
      </c>
      <c r="BG25" s="655">
        <v>1843</v>
      </c>
      <c r="BH25" s="655">
        <v>1825</v>
      </c>
      <c r="BI25" s="913">
        <v>1063</v>
      </c>
      <c r="BJ25" s="926">
        <v>893</v>
      </c>
      <c r="BK25" s="926">
        <v>470</v>
      </c>
      <c r="BL25" s="926">
        <v>1291</v>
      </c>
      <c r="BM25" s="814"/>
      <c r="BO25" s="768"/>
      <c r="BP25" s="768"/>
      <c r="BQ25" s="768"/>
      <c r="BR25" s="768"/>
    </row>
    <row r="26" spans="1:70" ht="12.75" customHeight="1" x14ac:dyDescent="0.2">
      <c r="A26" s="819"/>
      <c r="B26" s="825" t="s">
        <v>70</v>
      </c>
      <c r="C26" s="826">
        <v>-54</v>
      </c>
      <c r="D26" s="829">
        <v>-5.8315334773218146E-2</v>
      </c>
      <c r="E26" s="792"/>
      <c r="F26" s="788">
        <v>872</v>
      </c>
      <c r="G26" s="907">
        <v>722</v>
      </c>
      <c r="H26" s="907">
        <v>792</v>
      </c>
      <c r="I26" s="1116">
        <v>535</v>
      </c>
      <c r="J26" s="920">
        <v>926</v>
      </c>
      <c r="K26" s="907">
        <v>2222</v>
      </c>
      <c r="L26" s="907">
        <v>-40</v>
      </c>
      <c r="M26" s="1116">
        <v>668</v>
      </c>
      <c r="N26" s="907">
        <v>532</v>
      </c>
      <c r="O26" s="907">
        <v>-447</v>
      </c>
      <c r="P26" s="907">
        <v>3172</v>
      </c>
      <c r="Q26" s="1116">
        <v>582</v>
      </c>
      <c r="R26" s="907">
        <v>715</v>
      </c>
      <c r="S26" s="686">
        <v>664</v>
      </c>
      <c r="T26" s="907">
        <v>0</v>
      </c>
      <c r="U26" s="1116">
        <v>0</v>
      </c>
      <c r="V26" s="907">
        <v>0</v>
      </c>
      <c r="W26" s="686">
        <v>512</v>
      </c>
      <c r="X26" s="686">
        <v>533</v>
      </c>
      <c r="Y26" s="685">
        <v>760</v>
      </c>
      <c r="Z26" s="686">
        <v>1474</v>
      </c>
      <c r="AA26" s="686">
        <v>1103</v>
      </c>
      <c r="AB26" s="686">
        <v>1012</v>
      </c>
      <c r="AC26" s="685"/>
      <c r="AD26" s="920"/>
      <c r="AE26" s="920"/>
      <c r="AF26" s="920"/>
      <c r="AG26" s="1005"/>
      <c r="AH26" s="920"/>
      <c r="AI26" s="920"/>
      <c r="AJ26" s="920"/>
      <c r="AK26" s="1005"/>
      <c r="AL26" s="1003"/>
      <c r="AM26" s="1003"/>
      <c r="AN26" s="1003"/>
      <c r="AO26" s="1003"/>
      <c r="AP26" s="1010"/>
      <c r="AQ26" s="1005"/>
      <c r="AR26" s="1005"/>
      <c r="AS26" s="1005"/>
      <c r="AT26" s="898"/>
      <c r="AU26" s="907">
        <v>2921</v>
      </c>
      <c r="AV26" s="228">
        <v>3776</v>
      </c>
      <c r="AW26" s="912">
        <v>-855</v>
      </c>
      <c r="AX26" s="829">
        <v>-0.22643008474576271</v>
      </c>
      <c r="AY26" s="846"/>
      <c r="AZ26" s="1008">
        <v>2921</v>
      </c>
      <c r="BA26" s="1008">
        <v>3776</v>
      </c>
      <c r="BB26" s="1008">
        <v>3839</v>
      </c>
      <c r="BC26" s="1008">
        <v>1379</v>
      </c>
      <c r="BD26" s="1008">
        <v>1805</v>
      </c>
      <c r="BE26" s="254">
        <v>4697</v>
      </c>
      <c r="BF26" s="254">
        <v>3012</v>
      </c>
      <c r="BG26" s="655">
        <v>1340</v>
      </c>
      <c r="BH26" s="655">
        <v>1133</v>
      </c>
      <c r="BI26" s="913">
        <v>1510</v>
      </c>
      <c r="BJ26" s="926">
        <v>538</v>
      </c>
      <c r="BK26" s="926">
        <v>590</v>
      </c>
      <c r="BL26" s="926">
        <v>836</v>
      </c>
      <c r="BM26" s="814"/>
      <c r="BO26" s="768"/>
      <c r="BP26" s="768"/>
      <c r="BQ26" s="768"/>
      <c r="BR26" s="768"/>
    </row>
    <row r="27" spans="1:70" ht="12.75" customHeight="1" x14ac:dyDescent="0.2">
      <c r="A27" s="823"/>
      <c r="B27" s="819" t="s">
        <v>121</v>
      </c>
      <c r="C27" s="826">
        <v>-5799</v>
      </c>
      <c r="D27" s="829">
        <v>-0.63425571475445697</v>
      </c>
      <c r="E27" s="783"/>
      <c r="F27" s="794">
        <v>3344</v>
      </c>
      <c r="G27" s="907">
        <v>0</v>
      </c>
      <c r="H27" s="907">
        <v>0</v>
      </c>
      <c r="I27" s="1116">
        <v>0</v>
      </c>
      <c r="J27" s="955">
        <v>9143</v>
      </c>
      <c r="K27" s="907">
        <v>0</v>
      </c>
      <c r="L27" s="907">
        <v>0</v>
      </c>
      <c r="M27" s="1116"/>
      <c r="N27" s="955">
        <v>0</v>
      </c>
      <c r="O27" s="907">
        <v>0</v>
      </c>
      <c r="P27" s="907">
        <v>1307</v>
      </c>
      <c r="Q27" s="1116">
        <v>0</v>
      </c>
      <c r="R27" s="955">
        <v>5561</v>
      </c>
      <c r="S27" s="228">
        <v>2291</v>
      </c>
      <c r="T27" s="907">
        <v>0</v>
      </c>
      <c r="U27" s="1116">
        <v>0</v>
      </c>
      <c r="V27" s="955">
        <v>18049</v>
      </c>
      <c r="W27" s="228">
        <v>0</v>
      </c>
      <c r="X27" s="228">
        <v>0</v>
      </c>
      <c r="Y27" s="1117">
        <v>0</v>
      </c>
      <c r="Z27" s="955">
        <v>0</v>
      </c>
      <c r="AA27" s="715">
        <v>0</v>
      </c>
      <c r="AB27" s="715">
        <v>0</v>
      </c>
      <c r="AC27" s="1117"/>
      <c r="AD27" s="1118"/>
      <c r="AE27" s="1119"/>
      <c r="AF27" s="1119"/>
      <c r="AG27" s="1120"/>
      <c r="AH27" s="920"/>
      <c r="AI27" s="920"/>
      <c r="AJ27" s="1119"/>
      <c r="AK27" s="1120"/>
      <c r="AL27" s="1121"/>
      <c r="AM27" s="843"/>
      <c r="AN27" s="843"/>
      <c r="AO27" s="843"/>
      <c r="AP27" s="1122"/>
      <c r="AQ27" s="1123"/>
      <c r="AR27" s="1005"/>
      <c r="AS27" s="1005"/>
      <c r="AT27" s="961"/>
      <c r="AU27" s="1011">
        <v>3344</v>
      </c>
      <c r="AV27" s="228">
        <v>9143</v>
      </c>
      <c r="AW27" s="912">
        <v>-5799</v>
      </c>
      <c r="AX27" s="829">
        <v>-0.63425571475445697</v>
      </c>
      <c r="AY27" s="846"/>
      <c r="AZ27" s="1008">
        <v>3344</v>
      </c>
      <c r="BA27" s="1183">
        <v>9143</v>
      </c>
      <c r="BB27" s="1183">
        <v>1307</v>
      </c>
      <c r="BC27" s="1183">
        <v>7852</v>
      </c>
      <c r="BD27" s="1183">
        <v>18049</v>
      </c>
      <c r="BE27" s="260">
        <v>0</v>
      </c>
      <c r="BF27" s="1124">
        <v>0</v>
      </c>
      <c r="BG27" s="1124">
        <v>1274</v>
      </c>
      <c r="BH27" s="1184">
        <v>0</v>
      </c>
      <c r="BI27" s="958">
        <v>0</v>
      </c>
      <c r="BJ27" s="958">
        <v>0</v>
      </c>
      <c r="BK27" s="926">
        <v>0</v>
      </c>
      <c r="BL27" s="926">
        <v>0</v>
      </c>
      <c r="BM27" s="814"/>
      <c r="BO27" s="768"/>
      <c r="BP27" s="768"/>
      <c r="BQ27" s="768"/>
      <c r="BR27" s="768"/>
    </row>
    <row r="28" spans="1:70" ht="12.75" customHeight="1" x14ac:dyDescent="0.2">
      <c r="A28" s="819"/>
      <c r="B28" s="819" t="s">
        <v>126</v>
      </c>
      <c r="C28" s="826">
        <v>0</v>
      </c>
      <c r="D28" s="832">
        <v>0</v>
      </c>
      <c r="E28" s="783"/>
      <c r="F28" s="126">
        <v>0</v>
      </c>
      <c r="G28" s="907">
        <v>0</v>
      </c>
      <c r="H28" s="907">
        <v>0</v>
      </c>
      <c r="I28" s="1116">
        <v>0</v>
      </c>
      <c r="J28" s="228">
        <v>0</v>
      </c>
      <c r="K28" s="907"/>
      <c r="L28" s="907">
        <v>0</v>
      </c>
      <c r="M28" s="1116"/>
      <c r="N28" s="228">
        <v>0</v>
      </c>
      <c r="O28" s="907">
        <v>0</v>
      </c>
      <c r="P28" s="907">
        <v>0</v>
      </c>
      <c r="Q28" s="1116">
        <v>0</v>
      </c>
      <c r="R28" s="228">
        <v>0</v>
      </c>
      <c r="S28" s="228">
        <v>0</v>
      </c>
      <c r="T28" s="907">
        <v>0</v>
      </c>
      <c r="U28" s="1116">
        <v>0</v>
      </c>
      <c r="V28" s="228">
        <v>5885</v>
      </c>
      <c r="W28" s="228">
        <v>410</v>
      </c>
      <c r="X28" s="955">
        <v>0</v>
      </c>
      <c r="Y28" s="1116">
        <v>0</v>
      </c>
      <c r="Z28" s="228">
        <v>0</v>
      </c>
      <c r="AA28" s="228">
        <v>0</v>
      </c>
      <c r="AB28" s="955">
        <v>0</v>
      </c>
      <c r="AC28" s="1116"/>
      <c r="AD28" s="920"/>
      <c r="AE28" s="1118"/>
      <c r="AF28" s="1118"/>
      <c r="AG28" s="1126"/>
      <c r="AH28" s="1118"/>
      <c r="AI28" s="1118"/>
      <c r="AJ28" s="1118"/>
      <c r="AK28" s="1127"/>
      <c r="AL28" s="1036"/>
      <c r="AM28" s="1036"/>
      <c r="AN28" s="1036"/>
      <c r="AO28" s="1036"/>
      <c r="AP28" s="1128"/>
      <c r="AQ28" s="1127"/>
      <c r="AR28" s="1127"/>
      <c r="AS28" s="1127"/>
      <c r="AT28" s="950"/>
      <c r="AU28" s="1011">
        <v>0</v>
      </c>
      <c r="AV28" s="228">
        <v>0</v>
      </c>
      <c r="AW28" s="1130">
        <v>0</v>
      </c>
      <c r="AX28" s="829">
        <v>0</v>
      </c>
      <c r="AY28" s="1476"/>
      <c r="AZ28" s="1185">
        <v>0</v>
      </c>
      <c r="BA28" s="977">
        <v>0</v>
      </c>
      <c r="BB28" s="1116">
        <v>0</v>
      </c>
      <c r="BC28" s="1185">
        <v>0</v>
      </c>
      <c r="BD28" s="1008">
        <v>6295</v>
      </c>
      <c r="BE28" s="1186">
        <v>0</v>
      </c>
      <c r="BF28" s="1187">
        <v>0</v>
      </c>
      <c r="BG28" s="1187">
        <v>0</v>
      </c>
      <c r="BH28" s="1187">
        <v>0</v>
      </c>
      <c r="BI28" s="949">
        <v>0</v>
      </c>
      <c r="BJ28" s="950">
        <v>0</v>
      </c>
      <c r="BK28" s="926"/>
      <c r="BL28" s="926">
        <v>0</v>
      </c>
      <c r="BM28" s="814"/>
      <c r="BO28" s="768"/>
      <c r="BP28" s="768"/>
      <c r="BQ28" s="768"/>
      <c r="BR28" s="768"/>
    </row>
    <row r="29" spans="1:70" ht="12.75" customHeight="1" x14ac:dyDescent="0.2">
      <c r="A29" s="823"/>
      <c r="B29" s="819" t="s">
        <v>329</v>
      </c>
      <c r="C29" s="826">
        <v>0</v>
      </c>
      <c r="D29" s="832">
        <v>0</v>
      </c>
      <c r="E29" s="783"/>
      <c r="F29" s="794">
        <v>0</v>
      </c>
      <c r="G29" s="907">
        <v>106858</v>
      </c>
      <c r="H29" s="907">
        <v>0</v>
      </c>
      <c r="I29" s="1116">
        <v>0</v>
      </c>
      <c r="J29" s="955">
        <v>0</v>
      </c>
      <c r="K29" s="907">
        <v>0</v>
      </c>
      <c r="L29" s="907">
        <v>0</v>
      </c>
      <c r="M29" s="1116">
        <v>0</v>
      </c>
      <c r="N29" s="955">
        <v>0</v>
      </c>
      <c r="O29" s="907">
        <v>0</v>
      </c>
      <c r="P29" s="907"/>
      <c r="Q29" s="1116"/>
      <c r="R29" s="955"/>
      <c r="S29" s="715"/>
      <c r="T29" s="907"/>
      <c r="U29" s="1116"/>
      <c r="V29" s="955"/>
      <c r="W29" s="715"/>
      <c r="X29" s="715"/>
      <c r="Y29" s="1117"/>
      <c r="Z29" s="955"/>
      <c r="AA29" s="715"/>
      <c r="AB29" s="715"/>
      <c r="AC29" s="1117"/>
      <c r="AD29" s="1118"/>
      <c r="AE29" s="1119"/>
      <c r="AF29" s="1119"/>
      <c r="AG29" s="1120"/>
      <c r="AH29" s="920"/>
      <c r="AI29" s="920"/>
      <c r="AJ29" s="1119"/>
      <c r="AK29" s="1120"/>
      <c r="AL29" s="1121"/>
      <c r="AM29" s="843"/>
      <c r="AN29" s="843"/>
      <c r="AO29" s="843"/>
      <c r="AP29" s="1122"/>
      <c r="AQ29" s="1123"/>
      <c r="AR29" s="1005"/>
      <c r="AS29" s="1005"/>
      <c r="AT29" s="961"/>
      <c r="AU29" s="1011">
        <v>106858</v>
      </c>
      <c r="AV29" s="290">
        <v>0</v>
      </c>
      <c r="AW29" s="912">
        <v>106858</v>
      </c>
      <c r="AX29" s="829" t="s">
        <v>41</v>
      </c>
      <c r="AY29" s="846"/>
      <c r="AZ29" s="1008">
        <v>106858</v>
      </c>
      <c r="BA29" s="1183">
        <v>0</v>
      </c>
      <c r="BB29" s="1183">
        <v>0</v>
      </c>
      <c r="BC29" s="1183">
        <v>0</v>
      </c>
      <c r="BD29" s="1183">
        <v>0</v>
      </c>
      <c r="BE29" s="260">
        <v>0</v>
      </c>
      <c r="BF29" s="1124"/>
      <c r="BG29" s="1124"/>
      <c r="BH29" s="1184"/>
      <c r="BI29" s="958"/>
      <c r="BJ29" s="958"/>
      <c r="BK29" s="926"/>
      <c r="BL29" s="926"/>
      <c r="BM29" s="814"/>
      <c r="BO29" s="768"/>
      <c r="BP29" s="768"/>
      <c r="BQ29" s="768"/>
      <c r="BR29" s="768"/>
    </row>
    <row r="30" spans="1:70" ht="12.75" customHeight="1" x14ac:dyDescent="0.2">
      <c r="A30" s="823"/>
      <c r="B30" s="819"/>
      <c r="C30" s="827">
        <v>-18205</v>
      </c>
      <c r="D30" s="834">
        <v>-0.33903828963051252</v>
      </c>
      <c r="E30" s="783"/>
      <c r="F30" s="1094">
        <v>35491</v>
      </c>
      <c r="G30" s="1111">
        <v>148413</v>
      </c>
      <c r="H30" s="1111">
        <v>37337</v>
      </c>
      <c r="I30" s="1006">
        <v>43237</v>
      </c>
      <c r="J30" s="1111">
        <v>53696</v>
      </c>
      <c r="K30" s="1111">
        <v>38098</v>
      </c>
      <c r="L30" s="1111">
        <v>40920</v>
      </c>
      <c r="M30" s="1006">
        <v>40245</v>
      </c>
      <c r="N30" s="1111">
        <v>50989</v>
      </c>
      <c r="O30" s="1111">
        <v>50915</v>
      </c>
      <c r="P30" s="1111">
        <v>42560</v>
      </c>
      <c r="Q30" s="1006">
        <v>35372</v>
      </c>
      <c r="R30" s="1113">
        <v>50734</v>
      </c>
      <c r="S30" s="1111">
        <v>46570</v>
      </c>
      <c r="T30" s="1111">
        <v>40389</v>
      </c>
      <c r="U30" s="1112">
        <v>40976</v>
      </c>
      <c r="V30" s="1111">
        <v>47530</v>
      </c>
      <c r="W30" s="1111">
        <v>13751</v>
      </c>
      <c r="X30" s="1111">
        <v>13294</v>
      </c>
      <c r="Y30" s="1112">
        <v>14080</v>
      </c>
      <c r="Z30" s="1111">
        <v>25215</v>
      </c>
      <c r="AA30" s="1132">
        <v>20384</v>
      </c>
      <c r="AB30" s="1111">
        <v>16895</v>
      </c>
      <c r="AC30" s="1006">
        <v>0</v>
      </c>
      <c r="AD30" s="1111">
        <v>27693</v>
      </c>
      <c r="AE30" s="1132">
        <v>37922</v>
      </c>
      <c r="AF30" s="1111">
        <v>19480</v>
      </c>
      <c r="AG30" s="1006">
        <v>22187</v>
      </c>
      <c r="AH30" s="1132">
        <v>0</v>
      </c>
      <c r="AI30" s="1132">
        <v>0</v>
      </c>
      <c r="AJ30" s="1132">
        <v>0</v>
      </c>
      <c r="AK30" s="1006">
        <v>0</v>
      </c>
      <c r="AL30" s="1132">
        <v>0</v>
      </c>
      <c r="AM30" s="1132">
        <v>87449</v>
      </c>
      <c r="AN30" s="1112">
        <v>74128</v>
      </c>
      <c r="AO30" s="1132">
        <v>106349</v>
      </c>
      <c r="AP30" s="1004">
        <v>100905</v>
      </c>
      <c r="AQ30" s="1006">
        <v>75317</v>
      </c>
      <c r="AR30" s="1006">
        <v>70703</v>
      </c>
      <c r="AS30" s="1132">
        <v>91522</v>
      </c>
      <c r="AT30" s="961"/>
      <c r="AU30" s="1111">
        <v>264478</v>
      </c>
      <c r="AV30" s="1111">
        <v>172959</v>
      </c>
      <c r="AW30" s="962">
        <v>91519</v>
      </c>
      <c r="AX30" s="963">
        <v>0.52913696309530001</v>
      </c>
      <c r="AY30" s="844"/>
      <c r="AZ30" s="1475">
        <v>264478</v>
      </c>
      <c r="BA30" s="964">
        <v>172959</v>
      </c>
      <c r="BB30" s="964">
        <v>179836</v>
      </c>
      <c r="BC30" s="964">
        <v>178669</v>
      </c>
      <c r="BD30" s="964">
        <v>88655</v>
      </c>
      <c r="BE30" s="964">
        <v>78548</v>
      </c>
      <c r="BF30" s="964">
        <f t="shared" ref="BF30:BK30" si="0">SUM(BF18:BF29)</f>
        <v>72921</v>
      </c>
      <c r="BG30" s="964">
        <f t="shared" si="0"/>
        <v>70895</v>
      </c>
      <c r="BH30" s="964">
        <f t="shared" si="0"/>
        <v>88719</v>
      </c>
      <c r="BI30" s="964">
        <f t="shared" si="0"/>
        <v>125171</v>
      </c>
      <c r="BJ30" s="965">
        <f t="shared" si="0"/>
        <v>105485</v>
      </c>
      <c r="BK30" s="965">
        <f t="shared" si="0"/>
        <v>67435</v>
      </c>
      <c r="BL30" s="919">
        <v>154490</v>
      </c>
      <c r="BM30" s="814"/>
      <c r="BO30" s="768"/>
      <c r="BP30" s="768"/>
      <c r="BQ30" s="768"/>
      <c r="BR30" s="768"/>
    </row>
    <row r="31" spans="1:70" s="798" customFormat="1" ht="24.95" customHeight="1" thickBot="1" x14ac:dyDescent="0.25">
      <c r="A31" s="1534" t="s">
        <v>124</v>
      </c>
      <c r="B31" s="1535"/>
      <c r="C31" s="827">
        <v>12142</v>
      </c>
      <c r="D31" s="828">
        <v>0.80399947026883856</v>
      </c>
      <c r="E31" s="790"/>
      <c r="F31" s="796">
        <v>-2960</v>
      </c>
      <c r="G31" s="966">
        <v>-119072</v>
      </c>
      <c r="H31" s="966">
        <v>1002</v>
      </c>
      <c r="I31" s="967">
        <v>1996</v>
      </c>
      <c r="J31" s="966">
        <v>-15102</v>
      </c>
      <c r="K31" s="966">
        <v>-14406</v>
      </c>
      <c r="L31" s="966">
        <v>7990</v>
      </c>
      <c r="M31" s="967">
        <v>4501</v>
      </c>
      <c r="N31" s="966">
        <v>12186</v>
      </c>
      <c r="O31" s="966">
        <v>14792</v>
      </c>
      <c r="P31" s="966">
        <v>376</v>
      </c>
      <c r="Q31" s="967">
        <v>5117</v>
      </c>
      <c r="R31" s="966">
        <v>-5182</v>
      </c>
      <c r="S31" s="966">
        <v>-2322</v>
      </c>
      <c r="T31" s="966">
        <v>-1355</v>
      </c>
      <c r="U31" s="967">
        <v>-11756</v>
      </c>
      <c r="V31" s="966">
        <v>-27669</v>
      </c>
      <c r="W31" s="966">
        <v>-1003</v>
      </c>
      <c r="X31" s="966">
        <v>-3956</v>
      </c>
      <c r="Y31" s="967">
        <v>-4834</v>
      </c>
      <c r="Z31" s="966">
        <v>9340</v>
      </c>
      <c r="AA31" s="966">
        <v>2955</v>
      </c>
      <c r="AB31" s="939">
        <v>1443</v>
      </c>
      <c r="AC31" s="967" t="e">
        <v>#REF!</v>
      </c>
      <c r="AD31" s="939" t="e">
        <v>#REF!</v>
      </c>
      <c r="AE31" s="966" t="e">
        <v>#REF!</v>
      </c>
      <c r="AF31" s="939" t="e">
        <v>#REF!</v>
      </c>
      <c r="AG31" s="967" t="e">
        <v>#REF!</v>
      </c>
      <c r="AH31" s="966" t="e">
        <v>#REF!</v>
      </c>
      <c r="AI31" s="966" t="e">
        <v>#REF!</v>
      </c>
      <c r="AJ31" s="966" t="e">
        <v>#REF!</v>
      </c>
      <c r="AK31" s="967" t="e">
        <v>#REF!</v>
      </c>
      <c r="AL31" s="966" t="e">
        <v>#REF!</v>
      </c>
      <c r="AM31" s="915" t="s">
        <v>122</v>
      </c>
      <c r="AN31" s="914" t="s">
        <v>122</v>
      </c>
      <c r="AO31" s="915"/>
      <c r="AP31" s="915"/>
      <c r="AQ31" s="915"/>
      <c r="AR31" s="915"/>
      <c r="AS31" s="915"/>
      <c r="AT31" s="944"/>
      <c r="AU31" s="966">
        <v>-119034</v>
      </c>
      <c r="AV31" s="966">
        <v>-17017</v>
      </c>
      <c r="AW31" s="683">
        <v>-102017</v>
      </c>
      <c r="AX31" s="828" t="s">
        <v>41</v>
      </c>
      <c r="AY31" s="844"/>
      <c r="AZ31" s="1469">
        <v>-119034</v>
      </c>
      <c r="BA31" s="692">
        <v>-17017</v>
      </c>
      <c r="BB31" s="918">
        <v>32471</v>
      </c>
      <c r="BC31" s="692">
        <v>-20615</v>
      </c>
      <c r="BD31" s="692">
        <v>-37462</v>
      </c>
      <c r="BE31" s="918">
        <v>14129</v>
      </c>
      <c r="BF31" s="918">
        <f>BF14-BF30</f>
        <v>9533</v>
      </c>
      <c r="BG31" s="918">
        <f>BG14-BG30</f>
        <v>2031</v>
      </c>
      <c r="BH31" s="968">
        <f>BH14-BH30</f>
        <v>29613</v>
      </c>
      <c r="BI31" s="968" t="e">
        <f>#REF!-#REF!</f>
        <v>#REF!</v>
      </c>
      <c r="BJ31" s="919" t="e">
        <f>#REF!-#REF!</f>
        <v>#REF!</v>
      </c>
      <c r="BK31" s="919" t="e">
        <f>#REF!-#REF!</f>
        <v>#REF!</v>
      </c>
      <c r="BL31" s="969"/>
      <c r="BM31" s="970"/>
      <c r="BO31" s="797"/>
      <c r="BP31" s="797"/>
      <c r="BQ31" s="797"/>
      <c r="BR31" s="797"/>
    </row>
    <row r="32" spans="1:70" s="798" customFormat="1" ht="12.75" customHeight="1" thickTop="1" x14ac:dyDescent="0.2">
      <c r="A32" s="1443"/>
      <c r="B32" s="835" t="s">
        <v>234</v>
      </c>
      <c r="C32" s="827">
        <v>857</v>
      </c>
      <c r="D32" s="828" t="s">
        <v>41</v>
      </c>
      <c r="E32" s="783"/>
      <c r="F32" s="604">
        <v>713</v>
      </c>
      <c r="G32" s="1139">
        <v>428</v>
      </c>
      <c r="H32" s="1139">
        <v>418</v>
      </c>
      <c r="I32" s="689">
        <v>453</v>
      </c>
      <c r="J32" s="683">
        <v>-144</v>
      </c>
      <c r="K32" s="1139">
        <v>-38</v>
      </c>
      <c r="L32" s="1139">
        <v>-205</v>
      </c>
      <c r="M32" s="689">
        <v>-215</v>
      </c>
      <c r="N32" s="683">
        <v>-1534</v>
      </c>
      <c r="O32" s="1139">
        <v>-1276</v>
      </c>
      <c r="P32" s="1139">
        <v>-840</v>
      </c>
      <c r="Q32" s="689">
        <v>-583</v>
      </c>
      <c r="R32" s="683" t="e">
        <v>#REF!</v>
      </c>
      <c r="S32" s="683" t="e">
        <v>#REF!</v>
      </c>
      <c r="T32" s="683" t="e">
        <v>#REF!</v>
      </c>
      <c r="U32" s="689" t="e">
        <v>#REF!</v>
      </c>
      <c r="V32" s="1188">
        <v>0</v>
      </c>
      <c r="W32" s="1188">
        <v>0</v>
      </c>
      <c r="X32" s="1189">
        <v>0</v>
      </c>
      <c r="Y32" s="697">
        <v>0</v>
      </c>
      <c r="Z32" s="683">
        <v>0</v>
      </c>
      <c r="AA32" s="451"/>
      <c r="AB32" s="683"/>
      <c r="AC32" s="697"/>
      <c r="AD32" s="683"/>
      <c r="AE32" s="451"/>
      <c r="AF32" s="683"/>
      <c r="AG32" s="697"/>
      <c r="AH32" s="451"/>
      <c r="AI32" s="451"/>
      <c r="AJ32" s="451"/>
      <c r="AK32" s="697"/>
      <c r="AL32" s="451"/>
      <c r="AM32" s="273"/>
      <c r="AN32" s="1142"/>
      <c r="AO32" s="273"/>
      <c r="AP32" s="273"/>
      <c r="AQ32" s="273"/>
      <c r="AR32" s="273"/>
      <c r="AS32" s="273"/>
      <c r="AT32" s="1143"/>
      <c r="AU32" s="683">
        <v>2012</v>
      </c>
      <c r="AV32" s="683">
        <v>-602</v>
      </c>
      <c r="AW32" s="683">
        <v>2614</v>
      </c>
      <c r="AX32" s="828" t="s">
        <v>41</v>
      </c>
      <c r="AY32" s="1245"/>
      <c r="AZ32" s="1008">
        <v>2012</v>
      </c>
      <c r="BA32" s="692">
        <v>-602</v>
      </c>
      <c r="BB32" s="692">
        <v>-4233</v>
      </c>
      <c r="BC32" s="683">
        <v>-6736</v>
      </c>
      <c r="BD32" s="692">
        <v>0</v>
      </c>
      <c r="BE32" s="1144">
        <v>0</v>
      </c>
      <c r="BF32" s="1144">
        <v>0</v>
      </c>
      <c r="BG32" s="1144">
        <v>0</v>
      </c>
      <c r="BH32" s="913"/>
      <c r="BI32" s="929"/>
      <c r="BJ32" s="977"/>
      <c r="BK32" s="926"/>
      <c r="BL32" s="838"/>
      <c r="BM32" s="970"/>
      <c r="BO32" s="797"/>
      <c r="BP32" s="797"/>
      <c r="BQ32" s="797"/>
      <c r="BR32" s="797"/>
    </row>
    <row r="33" spans="1:70" s="798" customFormat="1" ht="18.75" customHeight="1" thickBot="1" x14ac:dyDescent="0.25">
      <c r="A33" s="1534" t="s">
        <v>71</v>
      </c>
      <c r="B33" s="1536"/>
      <c r="C33" s="836">
        <v>11285</v>
      </c>
      <c r="D33" s="837">
        <v>0.75444578152159381</v>
      </c>
      <c r="E33" s="783"/>
      <c r="F33" s="615">
        <v>-3673</v>
      </c>
      <c r="G33" s="718">
        <v>-119500</v>
      </c>
      <c r="H33" s="1145">
        <v>584</v>
      </c>
      <c r="I33" s="983">
        <v>1543</v>
      </c>
      <c r="J33" s="718">
        <v>-14958</v>
      </c>
      <c r="K33" s="718">
        <v>-14368</v>
      </c>
      <c r="L33" s="1145">
        <v>8195</v>
      </c>
      <c r="M33" s="983">
        <v>4716</v>
      </c>
      <c r="N33" s="1145">
        <v>13720</v>
      </c>
      <c r="O33" s="1145">
        <v>16068</v>
      </c>
      <c r="P33" s="1145">
        <v>1216</v>
      </c>
      <c r="Q33" s="983">
        <v>5700</v>
      </c>
      <c r="R33" s="718" t="e">
        <v>#REF!</v>
      </c>
      <c r="S33" s="718" t="e">
        <v>#REF!</v>
      </c>
      <c r="T33" s="718" t="e">
        <v>#REF!</v>
      </c>
      <c r="U33" s="722" t="e">
        <v>#REF!</v>
      </c>
      <c r="V33" s="718">
        <v>-27669</v>
      </c>
      <c r="W33" s="718">
        <v>-1003</v>
      </c>
      <c r="X33" s="718">
        <v>-3956</v>
      </c>
      <c r="Y33" s="722">
        <v>-4834</v>
      </c>
      <c r="Z33" s="718">
        <v>9340</v>
      </c>
      <c r="AA33" s="718"/>
      <c r="AB33" s="718"/>
      <c r="AC33" s="722"/>
      <c r="AD33" s="718"/>
      <c r="AE33" s="718"/>
      <c r="AF33" s="718"/>
      <c r="AG33" s="722"/>
      <c r="AH33" s="718"/>
      <c r="AI33" s="718"/>
      <c r="AJ33" s="718"/>
      <c r="AK33" s="722"/>
      <c r="AL33" s="718"/>
      <c r="AM33" s="1146"/>
      <c r="AN33" s="1147"/>
      <c r="AO33" s="1146"/>
      <c r="AP33" s="1146"/>
      <c r="AQ33" s="1146"/>
      <c r="AR33" s="1146"/>
      <c r="AS33" s="1146"/>
      <c r="AT33" s="1143"/>
      <c r="AU33" s="718">
        <v>-121046</v>
      </c>
      <c r="AV33" s="718">
        <v>-16415</v>
      </c>
      <c r="AW33" s="718">
        <v>-104631</v>
      </c>
      <c r="AX33" s="837" t="s">
        <v>41</v>
      </c>
      <c r="AY33" s="974"/>
      <c r="AZ33" s="726">
        <v>-121046</v>
      </c>
      <c r="BA33" s="726">
        <v>-16415</v>
      </c>
      <c r="BB33" s="726">
        <v>36704</v>
      </c>
      <c r="BC33" s="726">
        <v>-13879</v>
      </c>
      <c r="BD33" s="726">
        <v>-37462</v>
      </c>
      <c r="BE33" s="982">
        <v>14129</v>
      </c>
      <c r="BF33" s="982">
        <f>BF31-BF32</f>
        <v>9533</v>
      </c>
      <c r="BG33" s="982">
        <f>BG31-BG32</f>
        <v>2031</v>
      </c>
      <c r="BH33" s="982"/>
      <c r="BI33" s="983"/>
      <c r="BJ33" s="984"/>
      <c r="BK33" s="919"/>
      <c r="BL33" s="838"/>
      <c r="BM33" s="970"/>
      <c r="BO33" s="797"/>
      <c r="BP33" s="797"/>
      <c r="BQ33" s="797"/>
      <c r="BR33" s="797"/>
    </row>
    <row r="34" spans="1:70" ht="12.75" customHeight="1" thickTop="1" x14ac:dyDescent="0.2">
      <c r="A34" s="833"/>
      <c r="B34" s="833"/>
      <c r="C34" s="838"/>
      <c r="D34" s="839"/>
      <c r="E34" s="801"/>
      <c r="F34" s="801"/>
      <c r="G34" s="985"/>
      <c r="H34" s="985"/>
      <c r="I34" s="819"/>
      <c r="J34" s="839"/>
      <c r="K34" s="985"/>
      <c r="L34" s="985"/>
      <c r="M34" s="819"/>
      <c r="N34" s="839"/>
      <c r="O34" s="985"/>
      <c r="P34" s="985"/>
      <c r="Q34" s="819"/>
      <c r="R34" s="839"/>
      <c r="S34" s="985"/>
      <c r="T34" s="985"/>
      <c r="U34" s="819"/>
      <c r="V34" s="839"/>
      <c r="W34" s="839"/>
      <c r="X34" s="985"/>
      <c r="Y34" s="819"/>
      <c r="Z34" s="839"/>
      <c r="AA34" s="839"/>
      <c r="AB34" s="839"/>
      <c r="AC34" s="819"/>
      <c r="AD34" s="839"/>
      <c r="AE34" s="839"/>
      <c r="AF34" s="839"/>
      <c r="AG34" s="819"/>
      <c r="AH34" s="839"/>
      <c r="AI34" s="839"/>
      <c r="AJ34" s="839"/>
      <c r="AK34" s="819"/>
      <c r="AL34" s="833"/>
      <c r="AM34" s="833"/>
      <c r="AN34" s="833"/>
      <c r="AO34" s="833"/>
      <c r="AP34" s="986"/>
      <c r="AQ34" s="986"/>
      <c r="AR34" s="986"/>
      <c r="AS34" s="986"/>
      <c r="AT34" s="819"/>
      <c r="AU34" s="819"/>
      <c r="AV34" s="844"/>
      <c r="AW34" s="912"/>
      <c r="AX34" s="839"/>
      <c r="AY34" s="844"/>
      <c r="AZ34" s="844"/>
      <c r="BA34" s="844"/>
      <c r="BB34" s="844"/>
      <c r="BC34" s="844"/>
      <c r="BD34" s="844"/>
      <c r="BE34" s="844"/>
      <c r="BF34" s="844"/>
      <c r="BG34" s="844"/>
      <c r="BH34" s="838"/>
      <c r="BI34" s="838"/>
      <c r="BJ34" s="838"/>
      <c r="BK34" s="838"/>
      <c r="BL34" s="838"/>
      <c r="BM34" s="814"/>
      <c r="BO34" s="768"/>
      <c r="BP34" s="768"/>
      <c r="BQ34" s="768"/>
      <c r="BR34" s="768"/>
    </row>
    <row r="35" spans="1:70" ht="12.75" customHeight="1" x14ac:dyDescent="0.2">
      <c r="A35" s="833" t="s">
        <v>217</v>
      </c>
      <c r="B35" s="833"/>
      <c r="C35" s="840">
        <v>-16.44018650225112</v>
      </c>
      <c r="D35" s="839"/>
      <c r="E35" s="801"/>
      <c r="F35" s="802">
        <v>0.52104146813808372</v>
      </c>
      <c r="G35" s="855">
        <v>0.85078899832998189</v>
      </c>
      <c r="H35" s="855">
        <v>0.53235608649156207</v>
      </c>
      <c r="I35" s="855">
        <v>0.57338668671102955</v>
      </c>
      <c r="J35" s="855">
        <v>0.68544333316059491</v>
      </c>
      <c r="K35" s="855">
        <v>0.74738308289718047</v>
      </c>
      <c r="L35" s="855">
        <v>0.49979554283377631</v>
      </c>
      <c r="M35" s="855">
        <v>0.47861261341795913</v>
      </c>
      <c r="N35" s="855">
        <v>0.48614166996438463</v>
      </c>
      <c r="O35" s="855">
        <v>0.44966289740819093</v>
      </c>
      <c r="P35" s="855">
        <v>0.47405440655859882</v>
      </c>
      <c r="Q35" s="855">
        <v>0.3903282372990195</v>
      </c>
      <c r="R35" s="855">
        <v>0.51729891113452753</v>
      </c>
      <c r="S35" s="855">
        <v>0.4661679623937805</v>
      </c>
      <c r="T35" s="855">
        <v>0.54068248193882251</v>
      </c>
      <c r="U35" s="855">
        <v>0.40616016427104723</v>
      </c>
      <c r="V35" s="855">
        <v>0.81279895272141378</v>
      </c>
      <c r="W35" s="855">
        <v>0.42014433636648885</v>
      </c>
      <c r="X35" s="855">
        <v>0.6003426857999572</v>
      </c>
      <c r="Y35" s="855">
        <v>0.54996755353666449</v>
      </c>
      <c r="Z35" s="839"/>
      <c r="AA35" s="839"/>
      <c r="AB35" s="839"/>
      <c r="AC35" s="819"/>
      <c r="AD35" s="839"/>
      <c r="AE35" s="839"/>
      <c r="AF35" s="839"/>
      <c r="AG35" s="819"/>
      <c r="AH35" s="839"/>
      <c r="AI35" s="839"/>
      <c r="AJ35" s="839"/>
      <c r="AK35" s="819"/>
      <c r="AL35" s="833"/>
      <c r="AM35" s="833"/>
      <c r="AN35" s="833"/>
      <c r="AO35" s="833"/>
      <c r="AP35" s="986"/>
      <c r="AQ35" s="986"/>
      <c r="AR35" s="986"/>
      <c r="AS35" s="986"/>
      <c r="AT35" s="819"/>
      <c r="AU35" s="855">
        <v>0.6068246197849344</v>
      </c>
      <c r="AV35" s="987">
        <v>0.57727873183619549</v>
      </c>
      <c r="AW35" s="840">
        <v>2.9545887948738914</v>
      </c>
      <c r="AX35" s="839"/>
      <c r="AY35" s="844"/>
      <c r="AZ35" s="802">
        <v>0.6068246197849344</v>
      </c>
      <c r="BA35" s="987">
        <v>0.57727873183619549</v>
      </c>
      <c r="BB35" s="987">
        <v>0.4541348142077275</v>
      </c>
      <c r="BC35" s="987">
        <v>0.48821288926569401</v>
      </c>
      <c r="BD35" s="987">
        <v>0.62879690582696857</v>
      </c>
      <c r="BE35" s="987">
        <v>0.49136247396873012</v>
      </c>
      <c r="BF35" s="987">
        <f>+BF16/BF$14</f>
        <v>0.5158633904965193</v>
      </c>
      <c r="BG35" s="987">
        <f>+BG16/BG$14</f>
        <v>0.46644543784109921</v>
      </c>
      <c r="BH35" s="838"/>
      <c r="BI35" s="838"/>
      <c r="BJ35" s="838"/>
      <c r="BK35" s="838"/>
      <c r="BL35" s="838"/>
      <c r="BM35" s="814"/>
      <c r="BO35" s="768"/>
      <c r="BP35" s="768"/>
      <c r="BQ35" s="768"/>
      <c r="BR35" s="768"/>
    </row>
    <row r="36" spans="1:70" x14ac:dyDescent="0.2">
      <c r="A36" s="833" t="s">
        <v>237</v>
      </c>
      <c r="C36" s="840">
        <v>-3.2954084749441788</v>
      </c>
      <c r="F36" s="802">
        <v>1.5861793366327502E-2</v>
      </c>
      <c r="G36" s="855">
        <v>4.6317439760062709E-2</v>
      </c>
      <c r="H36" s="855">
        <v>3.4221028195831921E-2</v>
      </c>
      <c r="I36" s="855">
        <v>3.6787301306568217E-2</v>
      </c>
      <c r="J36" s="855">
        <v>4.881587811576929E-2</v>
      </c>
      <c r="K36" s="855">
        <v>9.859868309978051E-2</v>
      </c>
      <c r="L36" s="855">
        <v>5.2586383152729503E-2</v>
      </c>
      <c r="M36" s="855">
        <v>7.6051490636034502E-2</v>
      </c>
      <c r="N36" s="855">
        <v>4.0585674713098534E-2</v>
      </c>
      <c r="O36" s="855">
        <v>6.0130579694705283E-2</v>
      </c>
      <c r="P36" s="855">
        <v>2.5270169554686046E-2</v>
      </c>
      <c r="Q36" s="855">
        <v>5.7373607646521274E-2</v>
      </c>
      <c r="R36" s="855">
        <v>7.3674042852125046E-2</v>
      </c>
      <c r="S36" s="855">
        <v>7.4873440607485089E-2</v>
      </c>
      <c r="T36" s="855">
        <v>7.928984987446841E-2</v>
      </c>
      <c r="U36" s="855">
        <v>0.22501711156741958</v>
      </c>
      <c r="V36" s="855">
        <v>-8.8666230300589094E-2</v>
      </c>
      <c r="W36" s="855">
        <v>8.417006589268905E-2</v>
      </c>
      <c r="X36" s="855">
        <v>9.1561362176054831E-2</v>
      </c>
      <c r="Y36" s="855">
        <v>0.12156608263032663</v>
      </c>
      <c r="Z36" s="817"/>
      <c r="AA36" s="817"/>
      <c r="AB36" s="817"/>
      <c r="AC36" s="817"/>
      <c r="AD36" s="817"/>
      <c r="AE36" s="817"/>
      <c r="AF36" s="817"/>
      <c r="AG36" s="817"/>
      <c r="AH36" s="817"/>
      <c r="AI36" s="817"/>
      <c r="AJ36" s="817"/>
      <c r="AK36" s="1190"/>
      <c r="AL36" s="1190"/>
      <c r="AM36" s="1190"/>
      <c r="AN36" s="1190"/>
      <c r="AO36" s="1190"/>
      <c r="AP36" s="1190"/>
      <c r="AQ36" s="1190"/>
      <c r="AR36" s="1190"/>
      <c r="AS36" s="1190"/>
      <c r="AT36" s="817"/>
      <c r="AU36" s="855">
        <v>3.3353043095624431E-2</v>
      </c>
      <c r="AV36" s="987">
        <v>6.537687088789422E-2</v>
      </c>
      <c r="AW36" s="840">
        <v>-3.202382779226979</v>
      </c>
      <c r="AZ36" s="802">
        <v>3.3353043095624431E-2</v>
      </c>
      <c r="BA36" s="987">
        <v>6.537687088789422E-2</v>
      </c>
      <c r="BB36" s="987">
        <v>4.673892052546548E-2</v>
      </c>
      <c r="BC36" s="987">
        <v>0.10337606134612221</v>
      </c>
      <c r="BD36" s="987">
        <v>2.5218291563299671E-2</v>
      </c>
      <c r="BE36" s="987">
        <v>2.5669799410857064E-2</v>
      </c>
      <c r="BF36" s="987">
        <f>+BF17/BF$14</f>
        <v>4.1720231886870254E-2</v>
      </c>
      <c r="BG36" s="987">
        <f>+BG17/BG$14</f>
        <v>2.6931409922387076E-2</v>
      </c>
    </row>
    <row r="37" spans="1:70" ht="12.75" customHeight="1" x14ac:dyDescent="0.2">
      <c r="A37" s="841" t="s">
        <v>73</v>
      </c>
      <c r="B37" s="842"/>
      <c r="C37" s="840">
        <v>-19.735594977195305</v>
      </c>
      <c r="D37" s="839"/>
      <c r="E37" s="801"/>
      <c r="F37" s="802">
        <v>0.53690326150441114</v>
      </c>
      <c r="G37" s="855">
        <v>0.89710643809004464</v>
      </c>
      <c r="H37" s="855">
        <v>0.56657711468739402</v>
      </c>
      <c r="I37" s="855">
        <v>0.61017398801759781</v>
      </c>
      <c r="J37" s="855">
        <v>0.73425921127636418</v>
      </c>
      <c r="K37" s="855">
        <v>0.84598176599696095</v>
      </c>
      <c r="L37" s="855">
        <v>0.55238192598650582</v>
      </c>
      <c r="M37" s="855">
        <v>0.55466410405399369</v>
      </c>
      <c r="N37" s="855">
        <v>0.52672734467748317</v>
      </c>
      <c r="O37" s="855">
        <v>0.50979347710289624</v>
      </c>
      <c r="P37" s="855">
        <v>0.4993245761132849</v>
      </c>
      <c r="Q37" s="855">
        <v>0.44770184494554077</v>
      </c>
      <c r="R37" s="855">
        <v>0.59097295398665262</v>
      </c>
      <c r="S37" s="855">
        <v>0.54104140300126558</v>
      </c>
      <c r="T37" s="855">
        <v>0.61997233181329092</v>
      </c>
      <c r="U37" s="855">
        <v>0.63117727583846683</v>
      </c>
      <c r="V37" s="855">
        <v>0.72413272242082471</v>
      </c>
      <c r="W37" s="855">
        <v>0.5043144022591779</v>
      </c>
      <c r="X37" s="855">
        <v>0.69190404797601202</v>
      </c>
      <c r="Y37" s="855">
        <v>0.67153363616699113</v>
      </c>
      <c r="Z37" s="855">
        <v>0.49943568224569529</v>
      </c>
      <c r="AA37" s="855">
        <v>0.55567933501863831</v>
      </c>
      <c r="AB37" s="855">
        <v>0.52633875013632891</v>
      </c>
      <c r="AC37" s="855" t="e">
        <v>#DIV/0!</v>
      </c>
      <c r="AD37" s="855">
        <v>0.51723611026220895</v>
      </c>
      <c r="AE37" s="855">
        <v>0.53841046875272991</v>
      </c>
      <c r="AF37" s="855">
        <v>0.56449056603773584</v>
      </c>
      <c r="AG37" s="855">
        <v>0.57280228921275034</v>
      </c>
      <c r="AH37" s="855" t="e">
        <v>#DIV/0!</v>
      </c>
      <c r="AI37" s="855" t="e">
        <v>#DIV/0!</v>
      </c>
      <c r="AJ37" s="855" t="e">
        <v>#DIV/0!</v>
      </c>
      <c r="AK37" s="855" t="e">
        <v>#DIV/0!</v>
      </c>
      <c r="AL37" s="855" t="e">
        <v>#DIV/0!</v>
      </c>
      <c r="AM37" s="988">
        <v>0.52900000000000003</v>
      </c>
      <c r="AN37" s="988">
        <v>0.47399999999999998</v>
      </c>
      <c r="AO37" s="988">
        <v>0.49199999999999999</v>
      </c>
      <c r="AP37" s="988">
        <v>0.54400000000000004</v>
      </c>
      <c r="AQ37" s="988">
        <v>0.50800000000000001</v>
      </c>
      <c r="AR37" s="988">
        <v>0.48699999999999999</v>
      </c>
      <c r="AS37" s="988">
        <v>0.52700000000000002</v>
      </c>
      <c r="AT37" s="819"/>
      <c r="AU37" s="855">
        <v>0.64017766288055888</v>
      </c>
      <c r="AV37" s="987">
        <v>0.64265560272408973</v>
      </c>
      <c r="AW37" s="840">
        <v>-0.24779398435308408</v>
      </c>
      <c r="AX37" s="839"/>
      <c r="AY37" s="844"/>
      <c r="AZ37" s="802">
        <v>0.64017766288055888</v>
      </c>
      <c r="BA37" s="987">
        <v>0.64265560272408973</v>
      </c>
      <c r="BB37" s="987">
        <v>0.50087373473319297</v>
      </c>
      <c r="BC37" s="987">
        <v>0.59158895061181627</v>
      </c>
      <c r="BD37" s="987">
        <v>0.65401519739026825</v>
      </c>
      <c r="BE37" s="987">
        <v>0.51703227337958713</v>
      </c>
      <c r="BF37" s="987">
        <f t="shared" ref="BF37:BK37" si="1">BF18/BF14</f>
        <v>0.55758362238338954</v>
      </c>
      <c r="BG37" s="988">
        <f t="shared" si="1"/>
        <v>0.49337684776348628</v>
      </c>
      <c r="BH37" s="988">
        <f t="shared" si="1"/>
        <v>0.51784808842916541</v>
      </c>
      <c r="BI37" s="988">
        <f t="shared" si="1"/>
        <v>0.52591676352352823</v>
      </c>
      <c r="BJ37" s="989">
        <f t="shared" si="1"/>
        <v>0.54668040140891871</v>
      </c>
      <c r="BK37" s="989">
        <f t="shared" si="1"/>
        <v>0.49978547284923452</v>
      </c>
      <c r="BL37" s="989">
        <v>0.56799999999999995</v>
      </c>
      <c r="BM37" s="814"/>
      <c r="BO37" s="768"/>
      <c r="BP37" s="768"/>
      <c r="BQ37" s="768"/>
      <c r="BR37" s="768"/>
    </row>
    <row r="38" spans="1:70" ht="12.75" customHeight="1" x14ac:dyDescent="0.2">
      <c r="A38" s="449" t="s">
        <v>145</v>
      </c>
      <c r="B38" s="842"/>
      <c r="C38" s="1227">
        <v>-18.366520852042623</v>
      </c>
      <c r="D38" s="839"/>
      <c r="E38" s="801"/>
      <c r="F38" s="802">
        <v>0.58974516614921157</v>
      </c>
      <c r="G38" s="855">
        <v>0.95899935244197543</v>
      </c>
      <c r="H38" s="855">
        <v>0.61240512272098913</v>
      </c>
      <c r="I38" s="855">
        <v>0.65286405942564052</v>
      </c>
      <c r="J38" s="855">
        <v>0.7734103746696378</v>
      </c>
      <c r="K38" s="855">
        <v>0.92372952895492144</v>
      </c>
      <c r="L38" s="855">
        <v>0.59016561030464121</v>
      </c>
      <c r="M38" s="855">
        <v>0.59569570464399058</v>
      </c>
      <c r="N38" s="855">
        <v>0.59487138899881287</v>
      </c>
      <c r="O38" s="855">
        <v>0.57817279741884431</v>
      </c>
      <c r="P38" s="855">
        <v>0.58582541457052362</v>
      </c>
      <c r="Q38" s="855">
        <v>0.55042110202771122</v>
      </c>
      <c r="R38" s="855">
        <v>0.67935546188970841</v>
      </c>
      <c r="S38" s="855">
        <v>0.63074037244621228</v>
      </c>
      <c r="T38" s="855">
        <v>0.70912537787569807</v>
      </c>
      <c r="U38" s="855">
        <v>0.77210814510609171</v>
      </c>
      <c r="V38" s="855">
        <v>0.81169125421680677</v>
      </c>
      <c r="W38" s="855">
        <v>0.60260433009099468</v>
      </c>
      <c r="X38" s="855">
        <v>0.8218033840222746</v>
      </c>
      <c r="Y38" s="855">
        <v>0.80856586632057104</v>
      </c>
      <c r="Z38" s="855">
        <v>0.53555201852119805</v>
      </c>
      <c r="AA38" s="855">
        <v>0.61150863361755003</v>
      </c>
      <c r="AB38" s="855">
        <v>0.59477587523175923</v>
      </c>
      <c r="AC38" s="855" t="e">
        <v>#DIV/0!</v>
      </c>
      <c r="AD38" s="855">
        <v>0.53972862294480772</v>
      </c>
      <c r="AE38" s="855">
        <v>0.55773363383825147</v>
      </c>
      <c r="AF38" s="855">
        <v>0.58128301886792455</v>
      </c>
      <c r="AG38" s="855">
        <v>0.58840753310707394</v>
      </c>
      <c r="AH38" s="855" t="e">
        <v>#DIV/0!</v>
      </c>
      <c r="AI38" s="855" t="e">
        <v>#DIV/0!</v>
      </c>
      <c r="AJ38" s="855" t="e">
        <v>#DIV/0!</v>
      </c>
      <c r="AK38" s="855" t="e">
        <v>#DIV/0!</v>
      </c>
      <c r="AL38" s="855" t="e">
        <v>#DIV/0!</v>
      </c>
      <c r="AM38" s="988">
        <v>0.55900000000000005</v>
      </c>
      <c r="AN38" s="988">
        <v>0.51</v>
      </c>
      <c r="AO38" s="988">
        <v>0.51700000000000002</v>
      </c>
      <c r="AP38" s="988">
        <v>0.56399999999999995</v>
      </c>
      <c r="AQ38" s="988">
        <v>0.53900000000000003</v>
      </c>
      <c r="AR38" s="988">
        <v>0.51100000000000001</v>
      </c>
      <c r="AS38" s="988">
        <v>0.55300000000000005</v>
      </c>
      <c r="AT38" s="819"/>
      <c r="AU38" s="855">
        <v>0.68983938835565584</v>
      </c>
      <c r="AV38" s="987">
        <v>0.68778135460619971</v>
      </c>
      <c r="AW38" s="840">
        <v>0.20580337494561229</v>
      </c>
      <c r="AX38" s="839"/>
      <c r="AY38" s="844"/>
      <c r="AZ38" s="802">
        <v>0.68983938835565584</v>
      </c>
      <c r="BA38" s="987">
        <v>0.68778135460619971</v>
      </c>
      <c r="BB38" s="987">
        <v>0.57939681687367817</v>
      </c>
      <c r="BC38" s="987">
        <v>0.69024510610297751</v>
      </c>
      <c r="BD38" s="987">
        <v>0.76090481120465692</v>
      </c>
      <c r="BE38" s="987">
        <v>0.5715010196704684</v>
      </c>
      <c r="BF38" s="987">
        <f t="shared" ref="BF38:BK38" si="2">(BF18+BF19)/BF14</f>
        <v>0.63574841729934262</v>
      </c>
      <c r="BG38" s="988">
        <f t="shared" si="2"/>
        <v>0.56965965499273241</v>
      </c>
      <c r="BH38" s="988">
        <f t="shared" si="2"/>
        <v>0.55627387350843394</v>
      </c>
      <c r="BI38" s="988">
        <f t="shared" si="2"/>
        <v>0.53576417397980403</v>
      </c>
      <c r="BJ38" s="989">
        <f t="shared" si="2"/>
        <v>0.56272346647172189</v>
      </c>
      <c r="BK38" s="989">
        <f t="shared" si="2"/>
        <v>0.56988875982377385</v>
      </c>
      <c r="BL38" s="989">
        <v>0.627</v>
      </c>
      <c r="BM38" s="814"/>
      <c r="BO38" s="768"/>
      <c r="BP38" s="768"/>
      <c r="BQ38" s="768"/>
      <c r="BR38" s="768"/>
    </row>
    <row r="39" spans="1:70" ht="12.75" customHeight="1" x14ac:dyDescent="0.2">
      <c r="A39" s="841" t="s">
        <v>74</v>
      </c>
      <c r="B39" s="842"/>
      <c r="C39" s="1437">
        <v>-11.664900681665024</v>
      </c>
      <c r="D39" s="839"/>
      <c r="E39" s="801"/>
      <c r="F39" s="802">
        <v>0.50124496633979898</v>
      </c>
      <c r="G39" s="855">
        <v>4.0992127057700829</v>
      </c>
      <c r="H39" s="855">
        <v>0.36145961031847468</v>
      </c>
      <c r="I39" s="855">
        <v>0.30300886520902881</v>
      </c>
      <c r="J39" s="855">
        <v>0.61789397315644923</v>
      </c>
      <c r="K39" s="855">
        <v>0.68432382238730372</v>
      </c>
      <c r="L39" s="855">
        <v>0.24647311388264159</v>
      </c>
      <c r="M39" s="855">
        <v>0.30371429848478076</v>
      </c>
      <c r="N39" s="855">
        <v>0.21223585278986942</v>
      </c>
      <c r="O39" s="855">
        <v>0.19670659138295768</v>
      </c>
      <c r="P39" s="855">
        <v>0.40541736538103224</v>
      </c>
      <c r="Q39" s="855">
        <v>0.32319889352663689</v>
      </c>
      <c r="R39" s="855">
        <v>0.434404636459431</v>
      </c>
      <c r="S39" s="855">
        <v>0.42173657566443679</v>
      </c>
      <c r="T39" s="855">
        <v>0.32558794896756671</v>
      </c>
      <c r="U39" s="855">
        <v>0.63021902806297059</v>
      </c>
      <c r="V39" s="855">
        <v>1.5814410150546296</v>
      </c>
      <c r="W39" s="855">
        <v>0.47607467838092249</v>
      </c>
      <c r="X39" s="855">
        <v>0.60184193617476978</v>
      </c>
      <c r="Y39" s="855">
        <v>0.71425481289206139</v>
      </c>
      <c r="Z39" s="855">
        <v>0.1941542468528433</v>
      </c>
      <c r="AA39" s="855">
        <v>0.26187925789451133</v>
      </c>
      <c r="AB39" s="855">
        <v>0.32653506380194131</v>
      </c>
      <c r="AC39" s="855" t="e">
        <v>#REF!</v>
      </c>
      <c r="AD39" s="855">
        <v>0.30658272721716279</v>
      </c>
      <c r="AE39" s="855">
        <v>0.10480982581197477</v>
      </c>
      <c r="AF39" s="855">
        <v>0.15381132075471698</v>
      </c>
      <c r="AG39" s="855">
        <v>0.14983030545018966</v>
      </c>
      <c r="AH39" s="855" t="e">
        <v>#REF!</v>
      </c>
      <c r="AI39" s="855" t="e">
        <v>#REF!</v>
      </c>
      <c r="AJ39" s="855" t="e">
        <v>#REF!</v>
      </c>
      <c r="AK39" s="855" t="e">
        <v>#REF!</v>
      </c>
      <c r="AL39" s="855" t="e">
        <v>#REF!</v>
      </c>
      <c r="AM39" s="988">
        <v>0.23899999999999999</v>
      </c>
      <c r="AN39" s="988">
        <v>0.32199999999999995</v>
      </c>
      <c r="AO39" s="988">
        <v>0.16900000000000004</v>
      </c>
      <c r="AP39" s="988">
        <v>0.21100000000000008</v>
      </c>
      <c r="AQ39" s="988">
        <v>0.20399999999999996</v>
      </c>
      <c r="AR39" s="988">
        <v>0.249</v>
      </c>
      <c r="AS39" s="988">
        <v>0.17899999999999994</v>
      </c>
      <c r="AT39" s="819"/>
      <c r="AU39" s="855">
        <v>1.1285786969555294</v>
      </c>
      <c r="AV39" s="987">
        <v>0.42134255043541829</v>
      </c>
      <c r="AW39" s="840">
        <v>70.723614652011108</v>
      </c>
      <c r="AX39" s="839"/>
      <c r="AY39" s="844"/>
      <c r="AZ39" s="802">
        <v>1.1285786969555294</v>
      </c>
      <c r="BA39" s="987">
        <v>0.42134255043541829</v>
      </c>
      <c r="BB39" s="987">
        <v>0.26765956845511452</v>
      </c>
      <c r="BC39" s="987">
        <v>0.44018500006326949</v>
      </c>
      <c r="BD39" s="987">
        <v>0.97087492430605749</v>
      </c>
      <c r="BE39" s="987">
        <v>0.27604475759897279</v>
      </c>
      <c r="BF39" s="987">
        <f t="shared" ref="BF39:BL39" si="3">(SUM(BF20:BF29))/BF14</f>
        <v>0.24863560288160672</v>
      </c>
      <c r="BG39" s="987">
        <f t="shared" si="3"/>
        <v>0.4024901955406851</v>
      </c>
      <c r="BH39" s="987">
        <f t="shared" si="3"/>
        <v>0.19347260250819728</v>
      </c>
      <c r="BI39" s="987">
        <f t="shared" si="3"/>
        <v>0.13159381964363784</v>
      </c>
      <c r="BJ39" s="987">
        <f t="shared" si="3"/>
        <v>0.13831328504020735</v>
      </c>
      <c r="BK39" s="987">
        <f t="shared" si="3"/>
        <v>0.13580091880408962</v>
      </c>
      <c r="BL39" s="987">
        <f t="shared" si="3"/>
        <v>0.10235740798458617</v>
      </c>
      <c r="BM39" s="814"/>
      <c r="BO39" s="768"/>
      <c r="BP39" s="768"/>
      <c r="BQ39" s="768"/>
      <c r="BR39" s="768"/>
    </row>
    <row r="40" spans="1:70" ht="12.75" customHeight="1" x14ac:dyDescent="0.2">
      <c r="A40" s="841" t="s">
        <v>75</v>
      </c>
      <c r="B40" s="841"/>
      <c r="C40" s="1437">
        <v>-30.031421533707636</v>
      </c>
      <c r="D40" s="839"/>
      <c r="E40" s="801"/>
      <c r="F40" s="802">
        <v>1.0909901324890106</v>
      </c>
      <c r="G40" s="855">
        <v>5.0582120582120584</v>
      </c>
      <c r="H40" s="855">
        <v>0.97386473303946375</v>
      </c>
      <c r="I40" s="855">
        <v>0.95587292463466933</v>
      </c>
      <c r="J40" s="855">
        <v>1.3913043478260869</v>
      </c>
      <c r="K40" s="855">
        <v>1.6080533513422253</v>
      </c>
      <c r="L40" s="855">
        <v>0.8366387241872828</v>
      </c>
      <c r="M40" s="855">
        <v>0.89941000312877128</v>
      </c>
      <c r="N40" s="855">
        <v>0.80710724178868221</v>
      </c>
      <c r="O40" s="855">
        <v>0.77487938880180196</v>
      </c>
      <c r="P40" s="855">
        <v>0.99124277995155585</v>
      </c>
      <c r="Q40" s="855">
        <v>0.87361999555434811</v>
      </c>
      <c r="R40" s="855">
        <v>1.1137600983491394</v>
      </c>
      <c r="S40" s="855">
        <v>1.0524769481106491</v>
      </c>
      <c r="T40" s="855">
        <v>1.0347133268432649</v>
      </c>
      <c r="U40" s="855">
        <v>1.4023271731690623</v>
      </c>
      <c r="V40" s="855">
        <v>2.3931322692714363</v>
      </c>
      <c r="W40" s="855">
        <v>1.0786790084719171</v>
      </c>
      <c r="X40" s="855">
        <v>1.4236453201970443</v>
      </c>
      <c r="Y40" s="855">
        <v>1.5228206792126324</v>
      </c>
      <c r="Z40" s="855">
        <v>0.72970626537404137</v>
      </c>
      <c r="AA40" s="855">
        <v>0.87338789151206131</v>
      </c>
      <c r="AB40" s="855">
        <v>0.92131093903370054</v>
      </c>
      <c r="AC40" s="855" t="e">
        <v>#DIV/0!</v>
      </c>
      <c r="AD40" s="855">
        <v>0.84631135016197057</v>
      </c>
      <c r="AE40" s="855">
        <v>0.66254345965022621</v>
      </c>
      <c r="AF40" s="855">
        <v>0.73509433962264148</v>
      </c>
      <c r="AG40" s="855">
        <v>0.73823783855726355</v>
      </c>
      <c r="AH40" s="855" t="e">
        <v>#DIV/0!</v>
      </c>
      <c r="AI40" s="855" t="e">
        <v>#DIV/0!</v>
      </c>
      <c r="AJ40" s="855" t="e">
        <v>#DIV/0!</v>
      </c>
      <c r="AK40" s="855" t="e">
        <v>#DIV/0!</v>
      </c>
      <c r="AL40" s="855" t="e">
        <v>#DIV/0!</v>
      </c>
      <c r="AM40" s="988">
        <v>0.79800000000000004</v>
      </c>
      <c r="AN40" s="988">
        <v>0.83199999999999996</v>
      </c>
      <c r="AO40" s="988">
        <v>0.68600000000000005</v>
      </c>
      <c r="AP40" s="988">
        <v>0.77500000000000002</v>
      </c>
      <c r="AQ40" s="988">
        <v>0.74299999999999999</v>
      </c>
      <c r="AR40" s="988">
        <v>0.76</v>
      </c>
      <c r="AS40" s="988">
        <v>0.73199999999999998</v>
      </c>
      <c r="AT40" s="819"/>
      <c r="AU40" s="855">
        <v>1.8184180853111851</v>
      </c>
      <c r="AV40" s="987">
        <v>1.109123905041618</v>
      </c>
      <c r="AW40" s="840">
        <v>70.929418026956711</v>
      </c>
      <c r="AX40" s="839"/>
      <c r="AY40" s="844"/>
      <c r="AZ40" s="802">
        <v>1.8184180853111851</v>
      </c>
      <c r="BA40" s="987">
        <v>1.109123905041618</v>
      </c>
      <c r="BB40" s="987">
        <v>0.84705638532879279</v>
      </c>
      <c r="BC40" s="987">
        <v>1.130430106166247</v>
      </c>
      <c r="BD40" s="987">
        <v>1.7317797355107143</v>
      </c>
      <c r="BE40" s="987">
        <v>0.84754577726944114</v>
      </c>
      <c r="BF40" s="987">
        <f t="shared" ref="BF40:BK40" si="4">BF30/BF14</f>
        <v>0.88438402018094942</v>
      </c>
      <c r="BG40" s="988">
        <f t="shared" si="4"/>
        <v>0.9721498505334174</v>
      </c>
      <c r="BH40" s="988">
        <f t="shared" si="4"/>
        <v>0.74974647601663114</v>
      </c>
      <c r="BI40" s="988">
        <f t="shared" si="4"/>
        <v>0.66735799362344184</v>
      </c>
      <c r="BJ40" s="989">
        <f t="shared" si="4"/>
        <v>0.70103675151192923</v>
      </c>
      <c r="BK40" s="989">
        <f t="shared" si="4"/>
        <v>0.70568967862786336</v>
      </c>
      <c r="BL40" s="989">
        <v>0.73</v>
      </c>
      <c r="BM40" s="814"/>
      <c r="BO40" s="768"/>
      <c r="BP40" s="768"/>
      <c r="BQ40" s="768"/>
      <c r="BR40" s="768"/>
    </row>
    <row r="41" spans="1:70" ht="12.75" customHeight="1" x14ac:dyDescent="0.2">
      <c r="A41" s="841" t="s">
        <v>76</v>
      </c>
      <c r="B41" s="841"/>
      <c r="C41" s="1437">
        <v>30.031421533707647</v>
      </c>
      <c r="D41" s="839"/>
      <c r="E41" s="801"/>
      <c r="F41" s="802">
        <v>-9.0990132489010486E-2</v>
      </c>
      <c r="G41" s="855">
        <v>-4.0582120582120584</v>
      </c>
      <c r="H41" s="855">
        <v>2.6135266960536269E-2</v>
      </c>
      <c r="I41" s="855">
        <v>4.4127075365330622E-2</v>
      </c>
      <c r="J41" s="855">
        <v>-0.39130434782608697</v>
      </c>
      <c r="K41" s="855">
        <v>-0.60805335134222527</v>
      </c>
      <c r="L41" s="855">
        <v>0.16336127581271723</v>
      </c>
      <c r="M41" s="855">
        <v>0.10058999687122872</v>
      </c>
      <c r="N41" s="855">
        <v>0.19289275821131777</v>
      </c>
      <c r="O41" s="855">
        <v>0.22512061119819807</v>
      </c>
      <c r="P41" s="855">
        <v>8.7572200484441962E-3</v>
      </c>
      <c r="Q41" s="855">
        <v>0.12638000444565189</v>
      </c>
      <c r="R41" s="855">
        <v>-0.11376009834913944</v>
      </c>
      <c r="S41" s="855">
        <v>-5.2476948110649069E-2</v>
      </c>
      <c r="T41" s="855">
        <v>-3.4713326843264843E-2</v>
      </c>
      <c r="U41" s="855">
        <v>-0.4023271731690623</v>
      </c>
      <c r="V41" s="855">
        <v>-1.3931322692714365</v>
      </c>
      <c r="W41" s="855">
        <v>-7.8679008471917167E-2</v>
      </c>
      <c r="X41" s="855">
        <v>-0.42364532019704432</v>
      </c>
      <c r="Y41" s="855">
        <v>-0.52282067921263253</v>
      </c>
      <c r="Z41" s="855">
        <v>0.27029373462595863</v>
      </c>
      <c r="AA41" s="855">
        <v>0.12661210848793863</v>
      </c>
      <c r="AB41" s="855">
        <v>7.868906096629949E-2</v>
      </c>
      <c r="AC41" s="855" t="e">
        <v>#REF!</v>
      </c>
      <c r="AD41" s="855">
        <v>9.9993887904162332E-2</v>
      </c>
      <c r="AE41" s="855">
        <v>0.31154672676765027</v>
      </c>
      <c r="AF41" s="855">
        <v>0.2130566037735849</v>
      </c>
      <c r="AG41" s="855">
        <v>0.21321621082052306</v>
      </c>
      <c r="AH41" s="855" t="e">
        <v>#REF!</v>
      </c>
      <c r="AI41" s="855" t="e">
        <v>#REF!</v>
      </c>
      <c r="AJ41" s="855" t="e">
        <v>#REF!</v>
      </c>
      <c r="AK41" s="855" t="e">
        <v>#REF!</v>
      </c>
      <c r="AL41" s="855" t="e">
        <v>#REF!</v>
      </c>
      <c r="AM41" s="990" t="s">
        <v>122</v>
      </c>
      <c r="AN41" s="990" t="s">
        <v>122</v>
      </c>
      <c r="AO41" s="839"/>
      <c r="AP41" s="839"/>
      <c r="AQ41" s="839"/>
      <c r="AR41" s="839"/>
      <c r="AS41" s="839"/>
      <c r="AT41" s="991"/>
      <c r="AU41" s="855">
        <v>-0.8184180853111851</v>
      </c>
      <c r="AV41" s="987">
        <v>-0.10912390504161804</v>
      </c>
      <c r="AW41" s="840">
        <v>-70.929418026956697</v>
      </c>
      <c r="AX41" s="839"/>
      <c r="AY41" s="992"/>
      <c r="AZ41" s="802">
        <v>-0.8184180853111851</v>
      </c>
      <c r="BA41" s="987">
        <v>-0.10912390504161804</v>
      </c>
      <c r="BB41" s="987">
        <v>0.15294361467120726</v>
      </c>
      <c r="BC41" s="987">
        <v>-0.13043010616624698</v>
      </c>
      <c r="BD41" s="987">
        <v>-0.7317797355107144</v>
      </c>
      <c r="BE41" s="987">
        <v>0.15245422273055884</v>
      </c>
      <c r="BF41" s="987">
        <f t="shared" ref="BF41:BK41" si="5">BF31/BF14</f>
        <v>0.11561597981905063</v>
      </c>
      <c r="BG41" s="988">
        <f t="shared" si="5"/>
        <v>2.7850149466582562E-2</v>
      </c>
      <c r="BH41" s="988">
        <f t="shared" si="5"/>
        <v>0.25025352398336881</v>
      </c>
      <c r="BI41" s="988" t="e">
        <f t="shared" si="5"/>
        <v>#REF!</v>
      </c>
      <c r="BJ41" s="989" t="e">
        <f t="shared" si="5"/>
        <v>#REF!</v>
      </c>
      <c r="BK41" s="989" t="e">
        <f t="shared" si="5"/>
        <v>#REF!</v>
      </c>
      <c r="BL41" s="989"/>
      <c r="BM41" s="814"/>
      <c r="BO41" s="768"/>
      <c r="BP41" s="768"/>
      <c r="BQ41" s="768"/>
      <c r="BR41" s="768"/>
    </row>
    <row r="42" spans="1:70" ht="12.75" customHeight="1" x14ac:dyDescent="0.2">
      <c r="A42" s="819"/>
      <c r="B42" s="819"/>
      <c r="C42" s="844"/>
      <c r="D42" s="844"/>
      <c r="E42" s="782"/>
      <c r="F42" s="773"/>
      <c r="G42" s="819"/>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19"/>
      <c r="AH42" s="819"/>
      <c r="AI42" s="819"/>
      <c r="AJ42" s="819"/>
      <c r="AK42" s="819"/>
      <c r="AL42" s="819"/>
      <c r="AM42" s="819"/>
      <c r="AN42" s="819"/>
      <c r="AO42" s="819"/>
      <c r="AP42" s="819"/>
      <c r="AQ42" s="819"/>
      <c r="AR42" s="819"/>
      <c r="AS42" s="819"/>
      <c r="AT42" s="819"/>
      <c r="AU42" s="819"/>
      <c r="AV42" s="844"/>
      <c r="AW42" s="899"/>
      <c r="AX42" s="899"/>
      <c r="AY42" s="844"/>
      <c r="AZ42" s="773"/>
      <c r="BA42" s="844"/>
      <c r="BB42" s="844"/>
      <c r="BC42" s="844"/>
      <c r="BD42" s="844"/>
      <c r="BE42" s="844"/>
      <c r="BF42" s="844"/>
      <c r="BG42" s="844"/>
      <c r="BH42" s="844"/>
      <c r="BI42" s="844"/>
      <c r="BJ42" s="994"/>
      <c r="BK42" s="994"/>
      <c r="BL42" s="994"/>
      <c r="BM42" s="814"/>
      <c r="BO42" s="768"/>
      <c r="BP42" s="768"/>
      <c r="BQ42" s="768"/>
      <c r="BR42" s="768"/>
    </row>
    <row r="43" spans="1:70" ht="12.75" customHeight="1" x14ac:dyDescent="0.2">
      <c r="A43" s="842" t="s">
        <v>85</v>
      </c>
      <c r="B43" s="842"/>
      <c r="C43" s="451">
        <v>-50</v>
      </c>
      <c r="D43" s="839">
        <v>-0.1519756838905775</v>
      </c>
      <c r="E43" s="801"/>
      <c r="F43" s="397">
        <v>279</v>
      </c>
      <c r="G43" s="451">
        <v>291</v>
      </c>
      <c r="H43" s="451">
        <v>303</v>
      </c>
      <c r="I43" s="451">
        <v>321</v>
      </c>
      <c r="J43" s="451">
        <v>329</v>
      </c>
      <c r="K43" s="451">
        <v>373</v>
      </c>
      <c r="L43" s="451">
        <v>384</v>
      </c>
      <c r="M43" s="451">
        <v>372</v>
      </c>
      <c r="N43" s="451">
        <v>372</v>
      </c>
      <c r="O43" s="451">
        <v>361</v>
      </c>
      <c r="P43" s="451">
        <v>385</v>
      </c>
      <c r="Q43" s="451">
        <v>388</v>
      </c>
      <c r="R43" s="451">
        <v>400</v>
      </c>
      <c r="S43" s="451">
        <v>424</v>
      </c>
      <c r="T43" s="451">
        <v>420</v>
      </c>
      <c r="U43" s="451">
        <v>427</v>
      </c>
      <c r="V43" s="451">
        <v>461</v>
      </c>
      <c r="W43" s="451">
        <v>143</v>
      </c>
      <c r="X43" s="451">
        <v>152</v>
      </c>
      <c r="Y43" s="451"/>
      <c r="Z43" s="451"/>
      <c r="AA43" s="451"/>
      <c r="AB43" s="451"/>
      <c r="AC43" s="451"/>
      <c r="AD43" s="451"/>
      <c r="AE43" s="451"/>
      <c r="AF43" s="451"/>
      <c r="AG43" s="451"/>
      <c r="AH43" s="451"/>
      <c r="AI43" s="451"/>
      <c r="AJ43" s="451"/>
      <c r="AK43" s="526"/>
      <c r="AL43" s="526"/>
      <c r="AM43" s="528"/>
      <c r="AN43" s="528"/>
      <c r="AO43" s="528"/>
      <c r="AP43" s="526"/>
      <c r="AQ43" s="526"/>
      <c r="AR43" s="526"/>
      <c r="AS43" s="526"/>
      <c r="AT43" s="526"/>
      <c r="AU43" s="526">
        <v>279</v>
      </c>
      <c r="AV43" s="498">
        <v>329</v>
      </c>
      <c r="AW43" s="912">
        <v>-50</v>
      </c>
      <c r="AX43" s="839">
        <v>-0.1519756838905775</v>
      </c>
      <c r="AY43" s="844"/>
      <c r="AZ43" s="397">
        <v>279</v>
      </c>
      <c r="BA43" s="526">
        <v>329</v>
      </c>
      <c r="BB43" s="526">
        <v>372</v>
      </c>
      <c r="BC43" s="526">
        <v>400</v>
      </c>
      <c r="BD43" s="526">
        <v>461</v>
      </c>
      <c r="BE43" s="526">
        <v>143</v>
      </c>
      <c r="BF43" s="526">
        <v>138</v>
      </c>
      <c r="BG43" s="526">
        <v>105</v>
      </c>
      <c r="BH43" s="988"/>
      <c r="BI43" s="855"/>
      <c r="BJ43" s="993"/>
      <c r="BK43" s="993"/>
      <c r="BL43" s="993"/>
      <c r="BM43" s="814"/>
      <c r="BO43" s="768"/>
      <c r="BP43" s="768"/>
      <c r="BQ43" s="768"/>
      <c r="BR43" s="768"/>
    </row>
    <row r="44" spans="1:70" ht="12.75" customHeight="1" x14ac:dyDescent="0.2">
      <c r="A44" s="842"/>
      <c r="B44" s="842"/>
      <c r="C44" s="840"/>
      <c r="D44" s="839"/>
      <c r="E44" s="801"/>
      <c r="F44" s="801"/>
      <c r="G44" s="839"/>
      <c r="H44" s="839"/>
      <c r="I44" s="451"/>
      <c r="J44" s="839"/>
      <c r="K44" s="839"/>
      <c r="L44" s="839"/>
      <c r="M44" s="451"/>
      <c r="N44" s="839"/>
      <c r="O44" s="839"/>
      <c r="P44" s="839"/>
      <c r="Q44" s="451"/>
      <c r="R44" s="451"/>
      <c r="S44" s="451"/>
      <c r="T44" s="451"/>
      <c r="U44" s="451"/>
      <c r="V44" s="451"/>
      <c r="W44" s="451"/>
      <c r="X44" s="451"/>
      <c r="Y44" s="451"/>
      <c r="Z44" s="451"/>
      <c r="AA44" s="451"/>
      <c r="AB44" s="451"/>
      <c r="AC44" s="451"/>
      <c r="AD44" s="451"/>
      <c r="AE44" s="451"/>
      <c r="AF44" s="451"/>
      <c r="AG44" s="451"/>
      <c r="AH44" s="451"/>
      <c r="AI44" s="451"/>
      <c r="AJ44" s="451"/>
      <c r="AK44" s="526"/>
      <c r="AL44" s="526"/>
      <c r="AM44" s="528"/>
      <c r="AN44" s="528"/>
      <c r="AO44" s="528"/>
      <c r="AP44" s="526"/>
      <c r="AQ44" s="526"/>
      <c r="AR44" s="526"/>
      <c r="AS44" s="526"/>
      <c r="AT44" s="526"/>
      <c r="AU44" s="526"/>
      <c r="AV44" s="498"/>
      <c r="AW44" s="912"/>
      <c r="AX44" s="839"/>
      <c r="AY44" s="844"/>
      <c r="AZ44" s="526"/>
      <c r="BA44" s="526"/>
      <c r="BB44" s="526"/>
      <c r="BC44" s="526"/>
      <c r="BD44" s="526"/>
      <c r="BE44" s="526"/>
      <c r="BF44" s="526"/>
      <c r="BG44" s="526"/>
      <c r="BH44" s="988"/>
      <c r="BI44" s="855"/>
      <c r="BJ44" s="993"/>
      <c r="BK44" s="993"/>
      <c r="BL44" s="993"/>
      <c r="BM44" s="814"/>
      <c r="BO44" s="768"/>
      <c r="BP44" s="768"/>
      <c r="BQ44" s="768"/>
      <c r="BR44" s="768"/>
    </row>
    <row r="45" spans="1:70" ht="18" customHeight="1" x14ac:dyDescent="0.2">
      <c r="A45" s="845" t="s">
        <v>179</v>
      </c>
      <c r="B45" s="819"/>
      <c r="C45" s="846"/>
      <c r="D45" s="846"/>
      <c r="E45" s="782"/>
      <c r="F45" s="782"/>
      <c r="G45" s="819"/>
      <c r="H45" s="819"/>
      <c r="I45" s="819"/>
      <c r="J45" s="819"/>
      <c r="K45" s="819"/>
      <c r="L45" s="819"/>
      <c r="M45" s="819"/>
      <c r="N45" s="819"/>
      <c r="O45" s="819"/>
      <c r="P45" s="819"/>
      <c r="Q45" s="819"/>
      <c r="R45" s="819"/>
      <c r="S45" s="819"/>
      <c r="T45" s="819"/>
      <c r="U45" s="819"/>
      <c r="V45" s="819"/>
      <c r="W45" s="819"/>
      <c r="X45" s="819"/>
      <c r="Y45" s="819"/>
      <c r="Z45" s="819"/>
      <c r="AA45" s="819"/>
      <c r="AB45" s="819"/>
      <c r="AC45" s="819"/>
      <c r="AD45" s="819"/>
      <c r="AE45" s="819"/>
      <c r="AF45" s="819"/>
      <c r="AG45" s="819"/>
      <c r="AH45" s="819"/>
      <c r="AI45" s="819"/>
      <c r="AJ45" s="819"/>
      <c r="AK45" s="819"/>
      <c r="AL45" s="819"/>
      <c r="AM45" s="819"/>
      <c r="AN45" s="833"/>
      <c r="AO45" s="833"/>
      <c r="AP45" s="833"/>
      <c r="AQ45" s="833"/>
      <c r="AR45" s="833"/>
      <c r="AS45" s="833"/>
      <c r="AT45" s="819"/>
      <c r="AU45" s="833"/>
      <c r="AV45" s="846"/>
      <c r="AW45" s="899"/>
      <c r="AX45" s="899"/>
      <c r="AY45" s="846"/>
      <c r="AZ45" s="846"/>
      <c r="BA45" s="846"/>
      <c r="BB45" s="846"/>
      <c r="BC45" s="846"/>
      <c r="BD45" s="846"/>
      <c r="BE45" s="846"/>
      <c r="BF45" s="846"/>
      <c r="BG45" s="846"/>
      <c r="BH45" s="846"/>
      <c r="BI45" s="846"/>
      <c r="BJ45" s="995"/>
      <c r="BK45" s="995"/>
      <c r="BL45" s="995"/>
      <c r="BM45" s="814"/>
      <c r="BO45" s="768"/>
      <c r="BP45" s="768"/>
      <c r="BQ45" s="768"/>
      <c r="BR45" s="768"/>
    </row>
    <row r="46" spans="1:70" ht="12.75" customHeight="1" x14ac:dyDescent="0.2">
      <c r="A46" s="847"/>
      <c r="B46" s="819"/>
      <c r="C46" s="846"/>
      <c r="D46" s="846"/>
      <c r="E46" s="782"/>
      <c r="F46" s="782"/>
      <c r="G46" s="1191"/>
      <c r="H46" s="1191"/>
      <c r="I46" s="819"/>
      <c r="J46" s="819"/>
      <c r="K46" s="1191"/>
      <c r="L46" s="1191"/>
      <c r="M46" s="819"/>
      <c r="N46" s="819"/>
      <c r="O46" s="1191"/>
      <c r="P46" s="1191"/>
      <c r="Q46" s="819"/>
      <c r="R46" s="819"/>
      <c r="S46" s="819"/>
      <c r="T46" s="1191"/>
      <c r="U46" s="819"/>
      <c r="V46" s="819"/>
      <c r="W46" s="819"/>
      <c r="X46" s="1191"/>
      <c r="Y46" s="819"/>
      <c r="Z46" s="1191"/>
      <c r="AA46" s="819"/>
      <c r="AB46" s="1191"/>
      <c r="AC46" s="819"/>
      <c r="AD46" s="1191"/>
      <c r="AE46" s="819"/>
      <c r="AF46" s="1191"/>
      <c r="AG46" s="819"/>
      <c r="AH46" s="1191"/>
      <c r="AI46" s="819"/>
      <c r="AJ46" s="819"/>
      <c r="AK46" s="819"/>
      <c r="AL46" s="819"/>
      <c r="AM46" s="819"/>
      <c r="AN46" s="833"/>
      <c r="AO46" s="833"/>
      <c r="AP46" s="833"/>
      <c r="AQ46" s="833"/>
      <c r="AR46" s="833"/>
      <c r="AS46" s="833"/>
      <c r="AT46" s="819"/>
      <c r="AU46" s="833"/>
      <c r="AV46" s="846"/>
      <c r="AW46" s="899"/>
      <c r="AX46" s="899"/>
      <c r="AY46" s="846"/>
      <c r="AZ46" s="846"/>
      <c r="BA46" s="846"/>
      <c r="BB46" s="846"/>
      <c r="BC46" s="846"/>
      <c r="BD46" s="846"/>
      <c r="BE46" s="846"/>
      <c r="BF46" s="846"/>
      <c r="BG46" s="846"/>
      <c r="BH46" s="846"/>
      <c r="BI46" s="846"/>
      <c r="BJ46" s="995"/>
      <c r="BK46" s="995"/>
      <c r="BL46" s="995"/>
      <c r="BM46" s="814"/>
      <c r="BO46" s="768"/>
      <c r="BP46" s="768"/>
      <c r="BQ46" s="768"/>
      <c r="BR46" s="768"/>
    </row>
    <row r="47" spans="1:70" ht="12.75" customHeight="1" x14ac:dyDescent="0.2">
      <c r="A47" s="818"/>
      <c r="B47" s="819"/>
      <c r="C47" s="1540" t="s">
        <v>337</v>
      </c>
      <c r="D47" s="1541"/>
      <c r="E47" s="774"/>
      <c r="F47" s="1093"/>
      <c r="G47" s="844"/>
      <c r="H47" s="844"/>
      <c r="I47" s="1104"/>
      <c r="J47" s="1103"/>
      <c r="K47" s="844"/>
      <c r="L47" s="844"/>
      <c r="M47" s="1104"/>
      <c r="N47" s="1103"/>
      <c r="O47" s="844"/>
      <c r="P47" s="844"/>
      <c r="Q47" s="1104"/>
      <c r="R47" s="1103"/>
      <c r="S47" s="1103"/>
      <c r="T47" s="844"/>
      <c r="U47" s="1104"/>
      <c r="V47" s="1103"/>
      <c r="W47" s="1103"/>
      <c r="X47" s="844"/>
      <c r="Y47" s="1104"/>
      <c r="Z47" s="844"/>
      <c r="AA47" s="1103"/>
      <c r="AB47" s="844"/>
      <c r="AC47" s="1104"/>
      <c r="AD47" s="844"/>
      <c r="AE47" s="1103"/>
      <c r="AF47" s="844"/>
      <c r="AG47" s="1104"/>
      <c r="AH47" s="1103"/>
      <c r="AI47" s="1103"/>
      <c r="AJ47" s="1103"/>
      <c r="AK47" s="1104"/>
      <c r="AL47" s="1103"/>
      <c r="AM47" s="1103"/>
      <c r="AN47" s="1103"/>
      <c r="AO47" s="1103"/>
      <c r="AP47" s="997"/>
      <c r="AQ47" s="1104"/>
      <c r="AR47" s="1104"/>
      <c r="AS47" s="1104"/>
      <c r="AT47" s="898"/>
      <c r="AU47" s="206" t="s">
        <v>338</v>
      </c>
      <c r="AV47" s="206"/>
      <c r="AW47" s="206" t="s">
        <v>327</v>
      </c>
      <c r="AX47" s="207"/>
      <c r="AY47" s="873"/>
      <c r="AZ47" s="874"/>
      <c r="BA47" s="874"/>
      <c r="BB47" s="874"/>
      <c r="BC47" s="874"/>
      <c r="BD47" s="874"/>
      <c r="BE47" s="874"/>
      <c r="BF47" s="874"/>
      <c r="BG47" s="874"/>
      <c r="BH47" s="997"/>
      <c r="BI47" s="998"/>
      <c r="BJ47" s="874"/>
      <c r="BK47" s="874"/>
      <c r="BL47" s="874"/>
      <c r="BM47" s="877"/>
      <c r="BO47" s="768"/>
      <c r="BP47" s="768"/>
      <c r="BQ47" s="768"/>
      <c r="BR47" s="768"/>
    </row>
    <row r="48" spans="1:70" ht="12.75" customHeight="1" x14ac:dyDescent="0.2">
      <c r="A48" s="818" t="s">
        <v>2</v>
      </c>
      <c r="B48" s="819"/>
      <c r="C48" s="1542" t="s">
        <v>38</v>
      </c>
      <c r="D48" s="1543"/>
      <c r="E48" s="799"/>
      <c r="F48" s="118" t="s">
        <v>282</v>
      </c>
      <c r="G48" s="210" t="s">
        <v>281</v>
      </c>
      <c r="H48" s="210" t="s">
        <v>280</v>
      </c>
      <c r="I48" s="211" t="s">
        <v>278</v>
      </c>
      <c r="J48" s="210" t="s">
        <v>258</v>
      </c>
      <c r="K48" s="210" t="s">
        <v>259</v>
      </c>
      <c r="L48" s="210" t="s">
        <v>260</v>
      </c>
      <c r="M48" s="211" t="s">
        <v>261</v>
      </c>
      <c r="N48" s="878" t="s">
        <v>232</v>
      </c>
      <c r="O48" s="878" t="s">
        <v>231</v>
      </c>
      <c r="P48" s="878" t="s">
        <v>230</v>
      </c>
      <c r="Q48" s="879" t="s">
        <v>229</v>
      </c>
      <c r="R48" s="878" t="s">
        <v>206</v>
      </c>
      <c r="S48" s="878" t="s">
        <v>207</v>
      </c>
      <c r="T48" s="878" t="s">
        <v>208</v>
      </c>
      <c r="U48" s="879" t="s">
        <v>209</v>
      </c>
      <c r="V48" s="878" t="s">
        <v>154</v>
      </c>
      <c r="W48" s="878" t="s">
        <v>155</v>
      </c>
      <c r="X48" s="878" t="s">
        <v>156</v>
      </c>
      <c r="Y48" s="879" t="s">
        <v>153</v>
      </c>
      <c r="Z48" s="878" t="s">
        <v>130</v>
      </c>
      <c r="AA48" s="878" t="s">
        <v>131</v>
      </c>
      <c r="AB48" s="878" t="s">
        <v>132</v>
      </c>
      <c r="AC48" s="879" t="s">
        <v>133</v>
      </c>
      <c r="AD48" s="878" t="s">
        <v>112</v>
      </c>
      <c r="AE48" s="878" t="s">
        <v>111</v>
      </c>
      <c r="AF48" s="878" t="s">
        <v>110</v>
      </c>
      <c r="AG48" s="879" t="s">
        <v>109</v>
      </c>
      <c r="AH48" s="878" t="s">
        <v>80</v>
      </c>
      <c r="AI48" s="878" t="s">
        <v>81</v>
      </c>
      <c r="AJ48" s="878" t="s">
        <v>82</v>
      </c>
      <c r="AK48" s="879" t="s">
        <v>29</v>
      </c>
      <c r="AL48" s="878" t="s">
        <v>30</v>
      </c>
      <c r="AM48" s="878" t="s">
        <v>31</v>
      </c>
      <c r="AN48" s="878" t="s">
        <v>32</v>
      </c>
      <c r="AO48" s="878" t="s">
        <v>33</v>
      </c>
      <c r="AP48" s="880" t="s">
        <v>34</v>
      </c>
      <c r="AQ48" s="879" t="s">
        <v>35</v>
      </c>
      <c r="AR48" s="879" t="s">
        <v>36</v>
      </c>
      <c r="AS48" s="879" t="s">
        <v>37</v>
      </c>
      <c r="AT48" s="872"/>
      <c r="AU48" s="210" t="s">
        <v>282</v>
      </c>
      <c r="AV48" s="210" t="s">
        <v>258</v>
      </c>
      <c r="AW48" s="1537" t="s">
        <v>38</v>
      </c>
      <c r="AX48" s="1525"/>
      <c r="AY48" s="999"/>
      <c r="AZ48" s="212" t="s">
        <v>321</v>
      </c>
      <c r="BA48" s="212" t="s">
        <v>269</v>
      </c>
      <c r="BB48" s="212" t="s">
        <v>233</v>
      </c>
      <c r="BC48" s="880" t="s">
        <v>210</v>
      </c>
      <c r="BD48" s="880" t="s">
        <v>157</v>
      </c>
      <c r="BE48" s="880" t="s">
        <v>114</v>
      </c>
      <c r="BF48" s="880" t="s">
        <v>113</v>
      </c>
      <c r="BG48" s="880" t="s">
        <v>42</v>
      </c>
      <c r="BH48" s="880" t="s">
        <v>39</v>
      </c>
      <c r="BI48" s="883" t="s">
        <v>40</v>
      </c>
      <c r="BJ48" s="883" t="s">
        <v>116</v>
      </c>
      <c r="BK48" s="883" t="s">
        <v>117</v>
      </c>
      <c r="BL48" s="883" t="s">
        <v>118</v>
      </c>
      <c r="BM48" s="877"/>
      <c r="BO48" s="768"/>
      <c r="BP48" s="768"/>
      <c r="BQ48" s="768"/>
      <c r="BR48" s="768"/>
    </row>
    <row r="49" spans="1:70" ht="12.75" customHeight="1" x14ac:dyDescent="0.2">
      <c r="A49" s="848"/>
      <c r="B49" s="844" t="s">
        <v>4</v>
      </c>
      <c r="C49" s="849">
        <v>-6063</v>
      </c>
      <c r="D49" s="850">
        <v>-0.15709695807638493</v>
      </c>
      <c r="E49" s="781"/>
      <c r="F49" s="803">
        <v>32531</v>
      </c>
      <c r="G49" s="1000">
        <v>29341</v>
      </c>
      <c r="H49" s="1000">
        <v>38339</v>
      </c>
      <c r="I49" s="1001">
        <v>45233</v>
      </c>
      <c r="J49" s="1000">
        <v>38594</v>
      </c>
      <c r="K49" s="1000">
        <v>23692</v>
      </c>
      <c r="L49" s="1000">
        <v>48910</v>
      </c>
      <c r="M49" s="1001">
        <v>44746</v>
      </c>
      <c r="N49" s="1000">
        <v>63175</v>
      </c>
      <c r="O49" s="1000">
        <v>65707</v>
      </c>
      <c r="P49" s="1000">
        <v>42936</v>
      </c>
      <c r="Q49" s="1001">
        <v>40489</v>
      </c>
      <c r="R49" s="1000">
        <v>45552</v>
      </c>
      <c r="S49" s="1000">
        <v>44248</v>
      </c>
      <c r="T49" s="1000">
        <v>39034</v>
      </c>
      <c r="U49" s="1001">
        <v>29220</v>
      </c>
      <c r="V49" s="1000">
        <v>19861</v>
      </c>
      <c r="W49" s="1000">
        <v>12748</v>
      </c>
      <c r="X49" s="1000">
        <v>9338</v>
      </c>
      <c r="Y49" s="1001">
        <v>9246</v>
      </c>
      <c r="Z49" s="1000">
        <v>34555</v>
      </c>
      <c r="AA49" s="1002">
        <v>23339</v>
      </c>
      <c r="AB49" s="1000">
        <v>18338</v>
      </c>
      <c r="AC49" s="1001">
        <v>0</v>
      </c>
      <c r="AD49" s="1000">
        <v>32806</v>
      </c>
      <c r="AE49" s="1002">
        <v>58040</v>
      </c>
      <c r="AF49" s="1000">
        <v>27314</v>
      </c>
      <c r="AG49" s="1001">
        <v>30054</v>
      </c>
      <c r="AH49" s="1002">
        <v>25033</v>
      </c>
      <c r="AI49" s="1002">
        <v>12639</v>
      </c>
      <c r="AJ49" s="1000">
        <v>23461</v>
      </c>
      <c r="AK49" s="1001">
        <v>34352</v>
      </c>
      <c r="AL49" s="1003">
        <v>31944</v>
      </c>
      <c r="AM49" s="1003">
        <v>42952</v>
      </c>
      <c r="AN49" s="1003">
        <v>39210</v>
      </c>
      <c r="AO49" s="1003">
        <v>62549</v>
      </c>
      <c r="AP49" s="1004">
        <v>57382</v>
      </c>
      <c r="AQ49" s="1005">
        <v>48897</v>
      </c>
      <c r="AR49" s="1005">
        <v>38533</v>
      </c>
      <c r="AS49" s="1006">
        <v>42750</v>
      </c>
      <c r="AT49" s="898"/>
      <c r="AU49" s="920">
        <v>145444</v>
      </c>
      <c r="AV49" s="920">
        <v>155942</v>
      </c>
      <c r="AW49" s="1012">
        <v>-10498</v>
      </c>
      <c r="AX49" s="829">
        <v>-6.7319900988829173E-2</v>
      </c>
      <c r="AY49" s="846"/>
      <c r="AZ49" s="1008">
        <v>145444</v>
      </c>
      <c r="BA49" s="1032">
        <v>155942</v>
      </c>
      <c r="BB49" s="1032">
        <v>212307</v>
      </c>
      <c r="BC49" s="1032">
        <v>158054</v>
      </c>
      <c r="BD49" s="1032">
        <v>51193</v>
      </c>
      <c r="BE49" s="1032">
        <v>92677</v>
      </c>
      <c r="BF49" s="1032">
        <f>+BF14</f>
        <v>82454</v>
      </c>
      <c r="BG49" s="1032">
        <f>+BG14</f>
        <v>72926</v>
      </c>
      <c r="BH49" s="1032">
        <f>+BH14</f>
        <v>118332</v>
      </c>
      <c r="BI49" s="1009">
        <v>187562</v>
      </c>
      <c r="BJ49" s="965">
        <v>150470</v>
      </c>
      <c r="BK49" s="965">
        <f>BK14</f>
        <v>95559</v>
      </c>
      <c r="BL49" s="965">
        <v>211758</v>
      </c>
      <c r="BM49" s="1192"/>
      <c r="BN49" s="1169"/>
      <c r="BO49" s="768"/>
      <c r="BP49" s="768"/>
      <c r="BQ49" s="768"/>
      <c r="BR49" s="768"/>
    </row>
    <row r="50" spans="1:70" s="1172" customFormat="1" ht="12.75" customHeight="1" x14ac:dyDescent="0.2">
      <c r="A50" s="846"/>
      <c r="B50" s="844" t="s">
        <v>79</v>
      </c>
      <c r="C50" s="849">
        <v>-12406</v>
      </c>
      <c r="D50" s="850">
        <v>-0.27845487397032748</v>
      </c>
      <c r="E50" s="805"/>
      <c r="F50" s="803">
        <v>32147</v>
      </c>
      <c r="G50" s="1000">
        <v>41555</v>
      </c>
      <c r="H50" s="1000">
        <v>37337</v>
      </c>
      <c r="I50" s="1001">
        <v>43237</v>
      </c>
      <c r="J50" s="1000">
        <v>44553</v>
      </c>
      <c r="K50" s="1000">
        <v>38098</v>
      </c>
      <c r="L50" s="1000">
        <v>40920</v>
      </c>
      <c r="M50" s="1001">
        <v>40245</v>
      </c>
      <c r="N50" s="1000">
        <v>50989</v>
      </c>
      <c r="O50" s="1000">
        <v>50915</v>
      </c>
      <c r="P50" s="1000">
        <v>41253</v>
      </c>
      <c r="Q50" s="1001"/>
      <c r="R50" s="1000"/>
      <c r="S50" s="1000"/>
      <c r="T50" s="1000"/>
      <c r="U50" s="1001"/>
      <c r="V50" s="1000"/>
      <c r="W50" s="1000"/>
      <c r="X50" s="1000"/>
      <c r="Y50" s="1001"/>
      <c r="Z50" s="1000"/>
      <c r="AA50" s="1000"/>
      <c r="AB50" s="1000"/>
      <c r="AC50" s="1001"/>
      <c r="AD50" s="1000"/>
      <c r="AE50" s="1000"/>
      <c r="AF50" s="1000"/>
      <c r="AG50" s="1001"/>
      <c r="AH50" s="1000"/>
      <c r="AI50" s="1000"/>
      <c r="AJ50" s="1000"/>
      <c r="AK50" s="1001"/>
      <c r="AL50" s="1003"/>
      <c r="AM50" s="1003"/>
      <c r="AN50" s="1003"/>
      <c r="AO50" s="1003"/>
      <c r="AP50" s="1010"/>
      <c r="AQ50" s="1005"/>
      <c r="AR50" s="1005"/>
      <c r="AS50" s="1005"/>
      <c r="AT50" s="898"/>
      <c r="AU50" s="1011">
        <v>154276</v>
      </c>
      <c r="AV50" s="920">
        <v>163816</v>
      </c>
      <c r="AW50" s="1012">
        <v>-9540</v>
      </c>
      <c r="AX50" s="1013">
        <v>-5.8236069736777848E-2</v>
      </c>
      <c r="AY50" s="846"/>
      <c r="AZ50" s="1008">
        <v>154276</v>
      </c>
      <c r="BA50" s="1032">
        <v>163816</v>
      </c>
      <c r="BB50" s="1032">
        <v>178529</v>
      </c>
      <c r="BC50" s="1032">
        <v>165961</v>
      </c>
      <c r="BD50" s="1032">
        <v>64311</v>
      </c>
      <c r="BE50" s="1032">
        <v>78548</v>
      </c>
      <c r="BF50" s="1032"/>
      <c r="BG50" s="1032"/>
      <c r="BH50" s="1010"/>
      <c r="BI50" s="1014"/>
      <c r="BJ50" s="926"/>
      <c r="BK50" s="926"/>
      <c r="BL50" s="926"/>
      <c r="BM50" s="1193"/>
      <c r="BN50" s="1170"/>
      <c r="BO50" s="1171"/>
      <c r="BP50" s="1171"/>
      <c r="BQ50" s="1171"/>
      <c r="BR50" s="1171"/>
    </row>
    <row r="51" spans="1:70" s="1172" customFormat="1" ht="24.75" customHeight="1" x14ac:dyDescent="0.2">
      <c r="A51" s="846"/>
      <c r="B51" s="835" t="s">
        <v>124</v>
      </c>
      <c r="C51" s="849">
        <v>6343</v>
      </c>
      <c r="D51" s="851">
        <v>1.0644403423393187</v>
      </c>
      <c r="E51" s="805"/>
      <c r="F51" s="411">
        <v>384</v>
      </c>
      <c r="G51" s="526">
        <v>-12214</v>
      </c>
      <c r="H51" s="1000">
        <v>1002</v>
      </c>
      <c r="I51" s="1001">
        <v>1996</v>
      </c>
      <c r="J51" s="526">
        <v>-5959</v>
      </c>
      <c r="K51" s="526">
        <v>-14406</v>
      </c>
      <c r="L51" s="1000">
        <v>7990</v>
      </c>
      <c r="M51" s="1001">
        <v>4501</v>
      </c>
      <c r="N51" s="1000">
        <v>12186</v>
      </c>
      <c r="O51" s="1000">
        <v>14792</v>
      </c>
      <c r="P51" s="1000">
        <v>1683</v>
      </c>
      <c r="Q51" s="1001">
        <v>40489</v>
      </c>
      <c r="R51" s="526">
        <v>45552</v>
      </c>
      <c r="S51" s="526">
        <v>44248</v>
      </c>
      <c r="T51" s="526">
        <v>39034</v>
      </c>
      <c r="U51" s="500">
        <v>29220</v>
      </c>
      <c r="V51" s="526">
        <v>19861</v>
      </c>
      <c r="W51" s="526">
        <v>12748</v>
      </c>
      <c r="X51" s="526">
        <v>9338</v>
      </c>
      <c r="Y51" s="500">
        <v>9246</v>
      </c>
      <c r="Z51" s="526">
        <v>34555</v>
      </c>
      <c r="AA51" s="526">
        <v>23339</v>
      </c>
      <c r="AB51" s="526">
        <v>18338</v>
      </c>
      <c r="AC51" s="500">
        <v>0</v>
      </c>
      <c r="AD51" s="526">
        <v>32806</v>
      </c>
      <c r="AE51" s="526">
        <v>58040</v>
      </c>
      <c r="AF51" s="526">
        <v>27314</v>
      </c>
      <c r="AG51" s="500">
        <v>30054</v>
      </c>
      <c r="AH51" s="526">
        <v>25033</v>
      </c>
      <c r="AI51" s="526">
        <v>12639</v>
      </c>
      <c r="AJ51" s="526">
        <v>23461</v>
      </c>
      <c r="AK51" s="500">
        <v>34352</v>
      </c>
      <c r="AL51" s="526">
        <v>31944</v>
      </c>
      <c r="AM51" s="526">
        <v>23235</v>
      </c>
      <c r="AN51" s="526">
        <v>16089</v>
      </c>
      <c r="AO51" s="526">
        <v>48674</v>
      </c>
      <c r="AP51" s="443">
        <v>29246</v>
      </c>
      <c r="AQ51" s="497">
        <v>26110</v>
      </c>
      <c r="AR51" s="497">
        <v>22330</v>
      </c>
      <c r="AS51" s="497">
        <v>33584</v>
      </c>
      <c r="AT51" s="501"/>
      <c r="AU51" s="451">
        <v>-8832</v>
      </c>
      <c r="AV51" s="451">
        <v>-7874</v>
      </c>
      <c r="AW51" s="1012">
        <v>-958</v>
      </c>
      <c r="AX51" s="851">
        <v>-0.12166624333248667</v>
      </c>
      <c r="AY51" s="846"/>
      <c r="AZ51" s="701">
        <v>-8832</v>
      </c>
      <c r="BA51" s="518">
        <v>-7874</v>
      </c>
      <c r="BB51" s="1032">
        <v>33778</v>
      </c>
      <c r="BC51" s="518">
        <v>-7907</v>
      </c>
      <c r="BD51" s="518">
        <v>-13118</v>
      </c>
      <c r="BE51" s="1032">
        <v>14129</v>
      </c>
      <c r="BF51" s="1032">
        <f t="shared" ref="BF51:BK51" si="6">BF49-BF50</f>
        <v>82454</v>
      </c>
      <c r="BG51" s="1032">
        <f t="shared" si="6"/>
        <v>72926</v>
      </c>
      <c r="BH51" s="1015">
        <f t="shared" si="6"/>
        <v>118332</v>
      </c>
      <c r="BI51" s="1016">
        <f t="shared" si="6"/>
        <v>187562</v>
      </c>
      <c r="BJ51" s="1017">
        <f t="shared" si="6"/>
        <v>150470</v>
      </c>
      <c r="BK51" s="1017">
        <f t="shared" si="6"/>
        <v>95559</v>
      </c>
      <c r="BL51" s="1017">
        <v>57268</v>
      </c>
      <c r="BM51" s="1193"/>
      <c r="BN51" s="1170"/>
      <c r="BO51" s="1171"/>
      <c r="BP51" s="1171"/>
      <c r="BQ51" s="1171"/>
      <c r="BR51" s="1171"/>
    </row>
    <row r="52" spans="1:70" s="1172" customFormat="1" ht="24.75" customHeight="1" x14ac:dyDescent="0.2">
      <c r="A52" s="846"/>
      <c r="B52" s="835" t="s">
        <v>238</v>
      </c>
      <c r="C52" s="852">
        <v>5486</v>
      </c>
      <c r="D52" s="853">
        <v>0.94342218400687872</v>
      </c>
      <c r="E52" s="805"/>
      <c r="F52" s="426">
        <v>-329</v>
      </c>
      <c r="G52" s="583">
        <v>-12642</v>
      </c>
      <c r="H52" s="1018">
        <v>584</v>
      </c>
      <c r="I52" s="1019">
        <v>1543</v>
      </c>
      <c r="J52" s="583">
        <v>-5815</v>
      </c>
      <c r="K52" s="583">
        <v>-14368</v>
      </c>
      <c r="L52" s="1018">
        <v>8195</v>
      </c>
      <c r="M52" s="1019">
        <v>4716</v>
      </c>
      <c r="N52" s="1018">
        <v>13720</v>
      </c>
      <c r="O52" s="1018">
        <v>16068</v>
      </c>
      <c r="P52" s="1018">
        <v>2523</v>
      </c>
      <c r="Q52" s="1019">
        <v>41072</v>
      </c>
      <c r="R52" s="583" t="e">
        <v>#REF!</v>
      </c>
      <c r="S52" s="583" t="e">
        <v>#REF!</v>
      </c>
      <c r="T52" s="583" t="e">
        <v>#REF!</v>
      </c>
      <c r="U52" s="740" t="e">
        <v>#REF!</v>
      </c>
      <c r="V52" s="583">
        <v>19861</v>
      </c>
      <c r="W52" s="583">
        <v>12748</v>
      </c>
      <c r="X52" s="583">
        <v>9338</v>
      </c>
      <c r="Y52" s="740">
        <v>9246</v>
      </c>
      <c r="Z52" s="583">
        <v>34555</v>
      </c>
      <c r="AA52" s="583"/>
      <c r="AB52" s="583"/>
      <c r="AC52" s="740"/>
      <c r="AD52" s="583"/>
      <c r="AE52" s="583"/>
      <c r="AF52" s="583"/>
      <c r="AG52" s="740"/>
      <c r="AH52" s="583"/>
      <c r="AI52" s="583"/>
      <c r="AJ52" s="583"/>
      <c r="AK52" s="740"/>
      <c r="AL52" s="583"/>
      <c r="AM52" s="583"/>
      <c r="AN52" s="583"/>
      <c r="AO52" s="583"/>
      <c r="AP52" s="586"/>
      <c r="AQ52" s="505"/>
      <c r="AR52" s="505"/>
      <c r="AS52" s="505"/>
      <c r="AT52" s="501"/>
      <c r="AU52" s="583">
        <v>-10844</v>
      </c>
      <c r="AV52" s="583">
        <v>-7272</v>
      </c>
      <c r="AW52" s="1021">
        <v>-3572</v>
      </c>
      <c r="AX52" s="853">
        <v>-0.49119911991199122</v>
      </c>
      <c r="AY52" s="846"/>
      <c r="AZ52" s="532">
        <v>-10844</v>
      </c>
      <c r="BA52" s="532">
        <v>-7272</v>
      </c>
      <c r="BB52" s="1043">
        <v>38011</v>
      </c>
      <c r="BC52" s="532">
        <v>-1171</v>
      </c>
      <c r="BD52" s="532">
        <v>-13118</v>
      </c>
      <c r="BE52" s="1043">
        <v>14129</v>
      </c>
      <c r="BF52" s="1043">
        <f>+BF51-BF32</f>
        <v>82454</v>
      </c>
      <c r="BG52" s="1043">
        <f>+BG51-BG32</f>
        <v>72926</v>
      </c>
      <c r="BH52" s="1003"/>
      <c r="BI52" s="1003"/>
      <c r="BJ52" s="838"/>
      <c r="BK52" s="838"/>
      <c r="BL52" s="838"/>
      <c r="BM52" s="1194"/>
      <c r="BN52" s="1170"/>
      <c r="BO52" s="1171"/>
      <c r="BP52" s="1171"/>
      <c r="BQ52" s="1171"/>
      <c r="BR52" s="1171"/>
    </row>
    <row r="53" spans="1:70" s="1172" customFormat="1" ht="12.75" customHeight="1" x14ac:dyDescent="0.2">
      <c r="A53" s="846"/>
      <c r="B53" s="844"/>
      <c r="C53" s="854"/>
      <c r="D53" s="855"/>
      <c r="E53" s="802"/>
      <c r="F53" s="773"/>
      <c r="G53" s="819"/>
      <c r="H53" s="819"/>
      <c r="I53" s="844"/>
      <c r="J53" s="855"/>
      <c r="K53" s="819"/>
      <c r="L53" s="819"/>
      <c r="M53" s="844"/>
      <c r="N53" s="855"/>
      <c r="O53" s="819"/>
      <c r="P53" s="819"/>
      <c r="Q53" s="844"/>
      <c r="R53" s="855"/>
      <c r="S53" s="855"/>
      <c r="T53" s="819"/>
      <c r="U53" s="844"/>
      <c r="V53" s="855"/>
      <c r="W53" s="855"/>
      <c r="X53" s="819"/>
      <c r="Y53" s="844"/>
      <c r="Z53" s="855"/>
      <c r="AA53" s="855"/>
      <c r="AB53" s="855"/>
      <c r="AC53" s="844"/>
      <c r="AD53" s="855"/>
      <c r="AE53" s="855"/>
      <c r="AF53" s="855"/>
      <c r="AG53" s="844"/>
      <c r="AH53" s="855"/>
      <c r="AI53" s="855"/>
      <c r="AJ53" s="855"/>
      <c r="AK53" s="844"/>
      <c r="AL53" s="846"/>
      <c r="AM53" s="846"/>
      <c r="AN53" s="846"/>
      <c r="AO53" s="846"/>
      <c r="AP53" s="846"/>
      <c r="AQ53" s="846"/>
      <c r="AR53" s="846"/>
      <c r="AS53" s="846"/>
      <c r="AT53" s="844"/>
      <c r="AU53" s="855"/>
      <c r="AV53" s="855"/>
      <c r="AW53" s="1023"/>
      <c r="AX53" s="1024"/>
      <c r="AY53" s="844"/>
      <c r="AZ53" s="819"/>
      <c r="BA53" s="819"/>
      <c r="BB53" s="819"/>
      <c r="BC53" s="819"/>
      <c r="BD53" s="819"/>
      <c r="BE53" s="819"/>
      <c r="BF53" s="819"/>
      <c r="BG53" s="819"/>
      <c r="BH53" s="833"/>
      <c r="BI53" s="833"/>
      <c r="BJ53" s="838"/>
      <c r="BK53" s="838"/>
      <c r="BL53" s="838"/>
      <c r="BM53" s="1194"/>
      <c r="BN53" s="1170"/>
      <c r="BO53" s="1171"/>
      <c r="BP53" s="1171"/>
      <c r="BQ53" s="1171"/>
      <c r="BR53" s="1171"/>
    </row>
    <row r="54" spans="1:70" ht="12.75" customHeight="1" x14ac:dyDescent="0.2">
      <c r="A54" s="846"/>
      <c r="B54" s="841" t="s">
        <v>74</v>
      </c>
      <c r="C54" s="840">
        <v>1.745884453460278</v>
      </c>
      <c r="D54" s="855"/>
      <c r="E54" s="802"/>
      <c r="F54" s="802">
        <v>0.39845070855491682</v>
      </c>
      <c r="G54" s="855">
        <v>0.45727821137657204</v>
      </c>
      <c r="H54" s="855">
        <v>0.36145961031847468</v>
      </c>
      <c r="I54" s="855">
        <v>0.30300886520902881</v>
      </c>
      <c r="J54" s="855">
        <v>0.38099186402031404</v>
      </c>
      <c r="K54" s="855">
        <v>0.68432382238730372</v>
      </c>
      <c r="L54" s="855">
        <v>0.24647311388264159</v>
      </c>
      <c r="M54" s="855">
        <v>0.30371429848478076</v>
      </c>
      <c r="N54" s="855">
        <v>0.21223585278986942</v>
      </c>
      <c r="O54" s="855">
        <v>0.19670659138295768</v>
      </c>
      <c r="P54" s="855">
        <v>0.37497670952114776</v>
      </c>
      <c r="Q54" s="855">
        <v>-0.55042110202771122</v>
      </c>
      <c r="R54" s="855">
        <v>-0.67935546188970841</v>
      </c>
      <c r="S54" s="855">
        <v>-0.63074037244621228</v>
      </c>
      <c r="T54" s="855">
        <v>-0.70912537787569807</v>
      </c>
      <c r="U54" s="855">
        <v>-0.77210814510609171</v>
      </c>
      <c r="V54" s="855">
        <v>-0.81169125421680677</v>
      </c>
      <c r="W54" s="855">
        <v>-0.60260433009099468</v>
      </c>
      <c r="X54" s="855">
        <v>-0.8218033840222746</v>
      </c>
      <c r="Y54" s="855">
        <v>-0.80856586632057104</v>
      </c>
      <c r="Z54" s="855">
        <v>-0.53555201852119805</v>
      </c>
      <c r="AA54" s="855">
        <v>-0.61150863361755003</v>
      </c>
      <c r="AB54" s="855">
        <v>-0.59477587523175923</v>
      </c>
      <c r="AC54" s="855" t="e">
        <v>#DIV/0!</v>
      </c>
      <c r="AD54" s="855">
        <v>0.1537803312755944</v>
      </c>
      <c r="AE54" s="855">
        <v>0.10480982581197477</v>
      </c>
      <c r="AF54" s="855">
        <v>0.15381132075471698</v>
      </c>
      <c r="AG54" s="855">
        <v>0.14983030545018966</v>
      </c>
      <c r="AH54" s="855" t="e">
        <v>#DIV/0!</v>
      </c>
      <c r="AI54" s="855" t="e">
        <v>#DIV/0!</v>
      </c>
      <c r="AJ54" s="855" t="e">
        <v>#DIV/0!</v>
      </c>
      <c r="AK54" s="855" t="e">
        <v>#DIV/0!</v>
      </c>
      <c r="AL54" s="855" t="e">
        <v>#DIV/0!</v>
      </c>
      <c r="AM54" s="988">
        <v>0.22941514650995137</v>
      </c>
      <c r="AN54" s="988">
        <v>0.30967430476810637</v>
      </c>
      <c r="AO54" s="988">
        <v>0.16900000000000004</v>
      </c>
      <c r="AP54" s="988">
        <v>0.21100000000000008</v>
      </c>
      <c r="AQ54" s="988">
        <v>0.20399999999999996</v>
      </c>
      <c r="AR54" s="988">
        <v>0.249</v>
      </c>
      <c r="AS54" s="988">
        <v>0.17899999999999994</v>
      </c>
      <c r="AT54" s="844"/>
      <c r="AU54" s="855">
        <v>0.37088501416352687</v>
      </c>
      <c r="AV54" s="855">
        <v>0.3627117774557207</v>
      </c>
      <c r="AW54" s="840">
        <v>0.81732367078061752</v>
      </c>
      <c r="AX54" s="1024"/>
      <c r="AY54" s="844"/>
      <c r="AZ54" s="802">
        <v>0.37088501416352687</v>
      </c>
      <c r="BA54" s="988">
        <v>0.3627117774557207</v>
      </c>
      <c r="BB54" s="988">
        <v>0.26150338896032632</v>
      </c>
      <c r="BC54" s="988">
        <v>0.35978209978867981</v>
      </c>
      <c r="BD54" s="988">
        <v>0.49534115992420841</v>
      </c>
      <c r="BE54" s="988">
        <v>0.27604475759897279</v>
      </c>
      <c r="BF54" s="988">
        <v>0.13384477827906055</v>
      </c>
      <c r="BG54" s="988">
        <f>(BG20+BG21+BG22+BG23+BG24+BG25+BG26)/BG14</f>
        <v>0.38502043167046046</v>
      </c>
      <c r="BH54" s="988">
        <f>(BH20+BH21+BH22+BH23+BH24+BH25+BH26)/BH14</f>
        <v>0.19347260250819728</v>
      </c>
      <c r="BI54" s="988">
        <f>(BI20+BI21+BI22+BI23+BI24+BI25+BI26)/BI14</f>
        <v>0.13159381964363784</v>
      </c>
      <c r="BJ54" s="842">
        <f>(BJ20+BJ21+BJ22+BJ23+BJ24+BJ25+BJ26)/BJ14</f>
        <v>0.13831328504020735</v>
      </c>
      <c r="BK54" s="842">
        <f>(BK20+BK21+BK22+BK23+BK24+BK25+BK26)/BK14</f>
        <v>0.13580091880408962</v>
      </c>
      <c r="BL54" s="842">
        <v>0.10299999999999998</v>
      </c>
      <c r="BM54" s="817"/>
      <c r="BN54" s="1169"/>
      <c r="BO54" s="768"/>
      <c r="BP54" s="768"/>
      <c r="BQ54" s="768"/>
      <c r="BR54" s="768"/>
    </row>
    <row r="55" spans="1:70" ht="12.75" customHeight="1" x14ac:dyDescent="0.2">
      <c r="A55" s="846"/>
      <c r="B55" s="841" t="s">
        <v>75</v>
      </c>
      <c r="C55" s="840">
        <v>-16.620636398582334</v>
      </c>
      <c r="D55" s="855"/>
      <c r="E55" s="802"/>
      <c r="F55" s="802">
        <v>0.9881958747041284</v>
      </c>
      <c r="G55" s="855">
        <v>1.4162775638185474</v>
      </c>
      <c r="H55" s="855">
        <v>0.97386473303946375</v>
      </c>
      <c r="I55" s="855">
        <v>0.95587292463466933</v>
      </c>
      <c r="J55" s="855">
        <v>1.1544022386899517</v>
      </c>
      <c r="K55" s="855">
        <v>1.6080533513422253</v>
      </c>
      <c r="L55" s="855">
        <v>0.8366387241872828</v>
      </c>
      <c r="M55" s="855">
        <v>0.89941000312877128</v>
      </c>
      <c r="N55" s="855">
        <v>0.80710724178868221</v>
      </c>
      <c r="O55" s="855">
        <v>0.77487938880180196</v>
      </c>
      <c r="P55" s="855">
        <v>0.96080212409167132</v>
      </c>
      <c r="Q55" s="855">
        <v>0</v>
      </c>
      <c r="R55" s="855">
        <v>0</v>
      </c>
      <c r="S55" s="855">
        <v>0</v>
      </c>
      <c r="T55" s="855">
        <v>0</v>
      </c>
      <c r="U55" s="855">
        <v>0</v>
      </c>
      <c r="V55" s="855">
        <v>0</v>
      </c>
      <c r="W55" s="855">
        <v>0</v>
      </c>
      <c r="X55" s="855">
        <v>0</v>
      </c>
      <c r="Y55" s="855">
        <v>0</v>
      </c>
      <c r="Z55" s="855">
        <v>0</v>
      </c>
      <c r="AA55" s="855">
        <v>0</v>
      </c>
      <c r="AB55" s="855">
        <v>0</v>
      </c>
      <c r="AC55" s="855" t="e">
        <v>#DIV/0!</v>
      </c>
      <c r="AD55" s="855">
        <v>0.69350895422040215</v>
      </c>
      <c r="AE55" s="855">
        <v>0.66254345965022621</v>
      </c>
      <c r="AF55" s="855">
        <v>0.73509433962264148</v>
      </c>
      <c r="AG55" s="855">
        <v>0.73823783855726355</v>
      </c>
      <c r="AH55" s="855">
        <v>0</v>
      </c>
      <c r="AI55" s="855">
        <v>0</v>
      </c>
      <c r="AJ55" s="855">
        <v>0</v>
      </c>
      <c r="AK55" s="855">
        <v>0</v>
      </c>
      <c r="AL55" s="855">
        <v>0</v>
      </c>
      <c r="AM55" s="988">
        <v>0.78796893678764046</v>
      </c>
      <c r="AN55" s="988">
        <v>0.81936881813384832</v>
      </c>
      <c r="AO55" s="988">
        <v>0.68600000000000005</v>
      </c>
      <c r="AP55" s="988">
        <v>0.77500000000000002</v>
      </c>
      <c r="AQ55" s="988">
        <v>0.74299999999999999</v>
      </c>
      <c r="AR55" s="988">
        <v>0.76</v>
      </c>
      <c r="AS55" s="988">
        <v>0.73199999999999998</v>
      </c>
      <c r="AT55" s="844"/>
      <c r="AU55" s="855">
        <v>1.0607244025191827</v>
      </c>
      <c r="AV55" s="855">
        <v>1.0504931320619204</v>
      </c>
      <c r="AW55" s="840">
        <v>1.0231270457262243</v>
      </c>
      <c r="AX55" s="1024"/>
      <c r="AY55" s="844"/>
      <c r="AZ55" s="802">
        <v>1.0607244025191827</v>
      </c>
      <c r="BA55" s="988">
        <v>1.0504931320619204</v>
      </c>
      <c r="BB55" s="988">
        <v>0.84090020583400449</v>
      </c>
      <c r="BC55" s="988">
        <v>1.0500272058916573</v>
      </c>
      <c r="BD55" s="988">
        <v>1.2562459711288654</v>
      </c>
      <c r="BE55" s="988">
        <v>0.84754577726944114</v>
      </c>
      <c r="BF55" s="988">
        <v>0.69810870025185479</v>
      </c>
      <c r="BG55" s="988">
        <f>BG50/BG49</f>
        <v>0</v>
      </c>
      <c r="BH55" s="988">
        <f>BH50/BH49</f>
        <v>0</v>
      </c>
      <c r="BI55" s="988">
        <f>BI50/BI49</f>
        <v>0</v>
      </c>
      <c r="BJ55" s="841">
        <f>BJ50/BJ49</f>
        <v>0</v>
      </c>
      <c r="BK55" s="841">
        <f>BK50/BK49</f>
        <v>0</v>
      </c>
      <c r="BL55" s="841">
        <v>0.73</v>
      </c>
      <c r="BM55" s="814"/>
      <c r="BO55" s="768"/>
      <c r="BP55" s="768"/>
      <c r="BQ55" s="768"/>
      <c r="BR55" s="768"/>
    </row>
    <row r="56" spans="1:70" ht="12.75" customHeight="1" x14ac:dyDescent="0.2">
      <c r="A56" s="846"/>
      <c r="B56" s="841" t="s">
        <v>123</v>
      </c>
      <c r="C56" s="840">
        <v>16.620636398582345</v>
      </c>
      <c r="D56" s="855"/>
      <c r="E56" s="802"/>
      <c r="F56" s="802">
        <v>1.180412529587163E-2</v>
      </c>
      <c r="G56" s="855">
        <v>-0.41627756381854741</v>
      </c>
      <c r="H56" s="855">
        <v>2.6135266960536269E-2</v>
      </c>
      <c r="I56" s="855">
        <v>4.4127075365330622E-2</v>
      </c>
      <c r="J56" s="855">
        <v>-0.15440223868995182</v>
      </c>
      <c r="K56" s="855">
        <v>-0.60805335134222527</v>
      </c>
      <c r="L56" s="855">
        <v>0.16336127581271723</v>
      </c>
      <c r="M56" s="855">
        <v>0.10058999687122872</v>
      </c>
      <c r="N56" s="855">
        <v>0.19289275821131777</v>
      </c>
      <c r="O56" s="855">
        <v>0.22512061119819807</v>
      </c>
      <c r="P56" s="855">
        <v>3.9197875908328676E-2</v>
      </c>
      <c r="Q56" s="855">
        <v>1</v>
      </c>
      <c r="R56" s="855">
        <v>1</v>
      </c>
      <c r="S56" s="855">
        <v>1</v>
      </c>
      <c r="T56" s="855">
        <v>1</v>
      </c>
      <c r="U56" s="855">
        <v>1</v>
      </c>
      <c r="V56" s="855">
        <v>1</v>
      </c>
      <c r="W56" s="855">
        <v>1</v>
      </c>
      <c r="X56" s="855">
        <v>1</v>
      </c>
      <c r="Y56" s="855">
        <v>1</v>
      </c>
      <c r="Z56" s="855">
        <v>1</v>
      </c>
      <c r="AA56" s="855">
        <v>1</v>
      </c>
      <c r="AB56" s="855">
        <v>1</v>
      </c>
      <c r="AC56" s="855" t="e">
        <v>#DIV/0!</v>
      </c>
      <c r="AD56" s="855">
        <v>0.30649104577959785</v>
      </c>
      <c r="AE56" s="855">
        <v>0.33745654034977374</v>
      </c>
      <c r="AF56" s="855">
        <v>0.26490566037735847</v>
      </c>
      <c r="AG56" s="855">
        <v>0.2617621614427364</v>
      </c>
      <c r="AH56" s="855">
        <v>1</v>
      </c>
      <c r="AI56" s="855">
        <v>1</v>
      </c>
      <c r="AJ56" s="855">
        <v>1</v>
      </c>
      <c r="AK56" s="855">
        <v>1</v>
      </c>
      <c r="AL56" s="855">
        <v>1</v>
      </c>
      <c r="AM56" s="988">
        <v>0.21203106321235959</v>
      </c>
      <c r="AN56" s="988">
        <v>0.18063118186615174</v>
      </c>
      <c r="AO56" s="988">
        <v>0.31399999999999995</v>
      </c>
      <c r="AP56" s="988">
        <v>0.22500000000000001</v>
      </c>
      <c r="AQ56" s="988">
        <v>0.25700000000000001</v>
      </c>
      <c r="AR56" s="988">
        <v>0.24</v>
      </c>
      <c r="AS56" s="988">
        <v>0.26800000000000002</v>
      </c>
      <c r="AT56" s="844"/>
      <c r="AU56" s="855">
        <v>-6.0724402519182638E-2</v>
      </c>
      <c r="AV56" s="855">
        <v>-5.0493132061920458E-2</v>
      </c>
      <c r="AW56" s="840">
        <v>-1.023127045726218</v>
      </c>
      <c r="AX56" s="1024"/>
      <c r="AY56" s="844"/>
      <c r="AZ56" s="802">
        <v>-6.0724402519182638E-2</v>
      </c>
      <c r="BA56" s="988">
        <v>-5.0493132061920458E-2</v>
      </c>
      <c r="BB56" s="988">
        <v>0.15909979416599546</v>
      </c>
      <c r="BC56" s="988">
        <v>-5.0027205891657281E-2</v>
      </c>
      <c r="BD56" s="988">
        <v>-0.25624597112886527</v>
      </c>
      <c r="BE56" s="988">
        <v>0.15245422273055884</v>
      </c>
      <c r="BF56" s="988">
        <v>0.30189129974814521</v>
      </c>
      <c r="BG56" s="988">
        <f>BG51/BG49</f>
        <v>1</v>
      </c>
      <c r="BH56" s="988">
        <f>BH51/BH49</f>
        <v>1</v>
      </c>
      <c r="BI56" s="988">
        <f>BI51/BI49</f>
        <v>1</v>
      </c>
      <c r="BJ56" s="841">
        <f>BJ51/BJ49</f>
        <v>1</v>
      </c>
      <c r="BK56" s="841">
        <f>BK51/BK49</f>
        <v>1</v>
      </c>
      <c r="BL56" s="841">
        <v>0.27</v>
      </c>
    </row>
    <row r="57" spans="1:70" ht="12.75" customHeight="1" x14ac:dyDescent="0.2">
      <c r="A57" s="846"/>
      <c r="B57" s="841"/>
      <c r="C57" s="856"/>
      <c r="D57" s="855"/>
      <c r="E57" s="802"/>
      <c r="F57" s="802"/>
      <c r="G57" s="855"/>
      <c r="H57" s="855"/>
      <c r="I57" s="855"/>
      <c r="J57" s="855"/>
      <c r="K57" s="855"/>
      <c r="L57" s="855"/>
      <c r="M57" s="855"/>
      <c r="N57" s="855"/>
      <c r="O57" s="855"/>
      <c r="P57" s="855"/>
      <c r="Q57" s="855"/>
      <c r="R57" s="855"/>
      <c r="S57" s="855"/>
      <c r="T57" s="855"/>
      <c r="U57" s="855"/>
      <c r="V57" s="855"/>
      <c r="W57" s="855"/>
      <c r="X57" s="855"/>
      <c r="Y57" s="855"/>
      <c r="Z57" s="855"/>
      <c r="AA57" s="855"/>
      <c r="AB57" s="855"/>
      <c r="AC57" s="855"/>
      <c r="AD57" s="855"/>
      <c r="AE57" s="855"/>
      <c r="AF57" s="855"/>
      <c r="AG57" s="855"/>
      <c r="AH57" s="855"/>
      <c r="AI57" s="855"/>
      <c r="AJ57" s="855"/>
      <c r="AK57" s="855"/>
      <c r="AL57" s="855"/>
      <c r="AM57" s="988"/>
      <c r="AN57" s="988"/>
      <c r="AO57" s="988"/>
      <c r="AP57" s="988"/>
      <c r="AQ57" s="988"/>
      <c r="AR57" s="988"/>
      <c r="AS57" s="988"/>
      <c r="AT57" s="844"/>
      <c r="AU57" s="855"/>
      <c r="AV57" s="855"/>
      <c r="AW57" s="840"/>
      <c r="AX57" s="1024"/>
      <c r="AY57" s="844"/>
      <c r="AZ57" s="988"/>
      <c r="BA57" s="988"/>
      <c r="BB57" s="988"/>
      <c r="BC57" s="988"/>
      <c r="BD57" s="988"/>
      <c r="BE57" s="988"/>
      <c r="BF57" s="988"/>
      <c r="BG57" s="988"/>
      <c r="BH57" s="988"/>
      <c r="BI57" s="988"/>
      <c r="BJ57" s="841"/>
      <c r="BK57" s="841"/>
      <c r="BL57" s="841"/>
    </row>
    <row r="58" spans="1:70" ht="12.75" customHeight="1" x14ac:dyDescent="0.2">
      <c r="A58" s="857" t="s">
        <v>135</v>
      </c>
      <c r="B58" s="841"/>
      <c r="C58" s="844"/>
      <c r="D58" s="844"/>
      <c r="E58" s="782"/>
      <c r="F58" s="782"/>
      <c r="G58" s="844"/>
      <c r="H58" s="844"/>
      <c r="I58" s="844"/>
      <c r="J58" s="844"/>
      <c r="K58" s="844"/>
      <c r="L58" s="844"/>
      <c r="M58" s="844"/>
      <c r="N58" s="844"/>
      <c r="O58" s="844"/>
      <c r="P58" s="844"/>
      <c r="Q58" s="844"/>
      <c r="R58" s="844"/>
      <c r="S58" s="844"/>
      <c r="T58" s="844"/>
      <c r="U58" s="844"/>
      <c r="V58" s="844"/>
      <c r="W58" s="844"/>
      <c r="X58" s="844"/>
      <c r="Y58" s="844"/>
      <c r="Z58" s="844"/>
      <c r="AA58" s="844"/>
      <c r="AB58" s="844"/>
      <c r="AC58" s="844"/>
      <c r="AD58" s="844"/>
      <c r="AE58" s="844"/>
      <c r="AF58" s="844"/>
      <c r="AG58" s="844"/>
      <c r="AH58" s="844"/>
      <c r="AI58" s="844"/>
      <c r="AJ58" s="844"/>
      <c r="AK58" s="844"/>
      <c r="AL58" s="844"/>
      <c r="AM58" s="844"/>
      <c r="AN58" s="844"/>
      <c r="AO58" s="819"/>
      <c r="AP58" s="844"/>
      <c r="AQ58" s="819"/>
      <c r="AR58" s="819"/>
      <c r="AS58" s="844"/>
      <c r="AT58" s="844"/>
      <c r="AU58" s="844"/>
      <c r="AV58" s="844"/>
      <c r="AW58" s="899"/>
      <c r="AX58" s="899"/>
      <c r="AY58" s="844"/>
      <c r="AZ58" s="844"/>
      <c r="BA58" s="844"/>
      <c r="BB58" s="844"/>
      <c r="BC58" s="844"/>
      <c r="BD58" s="844"/>
      <c r="BE58" s="844"/>
      <c r="BF58" s="844"/>
      <c r="BG58" s="844"/>
      <c r="BH58" s="844"/>
      <c r="BI58" s="844"/>
      <c r="BJ58" s="838"/>
      <c r="BK58" s="841"/>
      <c r="BL58" s="841"/>
    </row>
    <row r="59" spans="1:70" ht="12.75" customHeight="1" x14ac:dyDescent="0.2">
      <c r="C59" s="1540" t="s">
        <v>337</v>
      </c>
      <c r="D59" s="1541"/>
      <c r="E59" s="781"/>
      <c r="F59" s="1093"/>
      <c r="G59" s="1103"/>
      <c r="H59" s="1103"/>
      <c r="I59" s="1104"/>
      <c r="J59" s="1103"/>
      <c r="K59" s="1103"/>
      <c r="L59" s="1103"/>
      <c r="M59" s="1104"/>
      <c r="N59" s="1103"/>
      <c r="O59" s="1103"/>
      <c r="P59" s="1103"/>
      <c r="Q59" s="1104"/>
      <c r="R59" s="1103"/>
      <c r="S59" s="1103"/>
      <c r="T59" s="1103"/>
      <c r="U59" s="1104"/>
      <c r="V59" s="1103"/>
      <c r="W59" s="1103"/>
      <c r="X59" s="1103"/>
      <c r="Y59" s="1103"/>
      <c r="Z59" s="997"/>
      <c r="AA59" s="1103"/>
      <c r="AB59" s="1103"/>
      <c r="AC59" s="1103"/>
      <c r="AD59" s="997"/>
      <c r="AE59" s="1103"/>
      <c r="AF59" s="1103"/>
      <c r="AG59" s="1103"/>
      <c r="AH59" s="997"/>
      <c r="AI59" s="1103"/>
      <c r="AJ59" s="1104"/>
      <c r="AK59" s="1104"/>
      <c r="AL59" s="1104"/>
      <c r="AM59" s="844"/>
      <c r="AN59" s="844"/>
      <c r="AO59" s="819"/>
      <c r="AP59" s="844"/>
      <c r="AQ59" s="819"/>
      <c r="AR59" s="819"/>
      <c r="AS59" s="844"/>
      <c r="AT59" s="898"/>
      <c r="AU59" s="206" t="s">
        <v>338</v>
      </c>
      <c r="AV59" s="206"/>
      <c r="AW59" s="206" t="s">
        <v>327</v>
      </c>
      <c r="AX59" s="207"/>
      <c r="AY59" s="844"/>
      <c r="AZ59" s="874"/>
      <c r="BA59" s="874"/>
      <c r="BB59" s="874"/>
      <c r="BC59" s="874"/>
      <c r="BD59" s="874"/>
      <c r="BE59" s="874"/>
      <c r="BF59" s="874"/>
      <c r="BG59" s="874"/>
      <c r="BH59" s="997"/>
      <c r="BI59" s="998"/>
      <c r="BJ59" s="874"/>
      <c r="BK59" s="841"/>
      <c r="BL59" s="841"/>
      <c r="BM59" s="877"/>
    </row>
    <row r="60" spans="1:70" ht="12.75" customHeight="1" x14ac:dyDescent="0.2">
      <c r="C60" s="1542" t="s">
        <v>38</v>
      </c>
      <c r="D60" s="1543"/>
      <c r="E60" s="781"/>
      <c r="F60" s="118" t="s">
        <v>282</v>
      </c>
      <c r="G60" s="210" t="s">
        <v>281</v>
      </c>
      <c r="H60" s="210" t="s">
        <v>280</v>
      </c>
      <c r="I60" s="211" t="s">
        <v>278</v>
      </c>
      <c r="J60" s="210" t="s">
        <v>258</v>
      </c>
      <c r="K60" s="210" t="s">
        <v>259</v>
      </c>
      <c r="L60" s="210" t="s">
        <v>260</v>
      </c>
      <c r="M60" s="211" t="s">
        <v>261</v>
      </c>
      <c r="N60" s="878" t="s">
        <v>232</v>
      </c>
      <c r="O60" s="878" t="s">
        <v>231</v>
      </c>
      <c r="P60" s="878" t="s">
        <v>230</v>
      </c>
      <c r="Q60" s="879" t="s">
        <v>229</v>
      </c>
      <c r="R60" s="878" t="s">
        <v>206</v>
      </c>
      <c r="S60" s="878" t="s">
        <v>207</v>
      </c>
      <c r="T60" s="878" t="s">
        <v>208</v>
      </c>
      <c r="U60" s="879" t="s">
        <v>209</v>
      </c>
      <c r="V60" s="878" t="s">
        <v>154</v>
      </c>
      <c r="W60" s="878" t="s">
        <v>155</v>
      </c>
      <c r="X60" s="878" t="s">
        <v>156</v>
      </c>
      <c r="Y60" s="879" t="s">
        <v>153</v>
      </c>
      <c r="Z60" s="880" t="s">
        <v>130</v>
      </c>
      <c r="AA60" s="878" t="s">
        <v>131</v>
      </c>
      <c r="AB60" s="878" t="s">
        <v>132</v>
      </c>
      <c r="AC60" s="878" t="s">
        <v>133</v>
      </c>
      <c r="AD60" s="880" t="s">
        <v>112</v>
      </c>
      <c r="AE60" s="878" t="s">
        <v>111</v>
      </c>
      <c r="AF60" s="878" t="s">
        <v>110</v>
      </c>
      <c r="AG60" s="878" t="s">
        <v>109</v>
      </c>
      <c r="AH60" s="880" t="s">
        <v>80</v>
      </c>
      <c r="AI60" s="878" t="s">
        <v>81</v>
      </c>
      <c r="AJ60" s="879" t="s">
        <v>82</v>
      </c>
      <c r="AK60" s="879" t="s">
        <v>29</v>
      </c>
      <c r="AL60" s="879" t="s">
        <v>29</v>
      </c>
      <c r="AM60" s="844"/>
      <c r="AN60" s="844"/>
      <c r="AO60" s="819"/>
      <c r="AP60" s="844"/>
      <c r="AQ60" s="819"/>
      <c r="AR60" s="819"/>
      <c r="AS60" s="844"/>
      <c r="AT60" s="898"/>
      <c r="AU60" s="210" t="s">
        <v>282</v>
      </c>
      <c r="AV60" s="210" t="s">
        <v>258</v>
      </c>
      <c r="AW60" s="1537" t="s">
        <v>38</v>
      </c>
      <c r="AX60" s="1525"/>
      <c r="AY60" s="844"/>
      <c r="AZ60" s="212" t="s">
        <v>321</v>
      </c>
      <c r="BA60" s="212" t="s">
        <v>269</v>
      </c>
      <c r="BB60" s="212" t="s">
        <v>233</v>
      </c>
      <c r="BC60" s="880" t="s">
        <v>210</v>
      </c>
      <c r="BD60" s="880" t="s">
        <v>157</v>
      </c>
      <c r="BE60" s="880" t="s">
        <v>114</v>
      </c>
      <c r="BF60" s="880" t="s">
        <v>113</v>
      </c>
      <c r="BG60" s="880" t="s">
        <v>42</v>
      </c>
      <c r="BH60" s="880" t="s">
        <v>39</v>
      </c>
      <c r="BI60" s="883" t="s">
        <v>40</v>
      </c>
      <c r="BJ60" s="883" t="s">
        <v>116</v>
      </c>
      <c r="BK60" s="841"/>
      <c r="BL60" s="841"/>
      <c r="BM60" s="877"/>
    </row>
    <row r="61" spans="1:70" ht="12.75" customHeight="1" x14ac:dyDescent="0.2">
      <c r="A61" s="846"/>
      <c r="B61" s="161" t="s">
        <v>296</v>
      </c>
      <c r="C61" s="849">
        <v>-67</v>
      </c>
      <c r="D61" s="850">
        <v>-7.8472710236589371E-3</v>
      </c>
      <c r="E61" s="781"/>
      <c r="F61" s="803">
        <v>8471</v>
      </c>
      <c r="G61" s="526">
        <v>7647</v>
      </c>
      <c r="H61" s="526">
        <v>7195</v>
      </c>
      <c r="I61" s="497">
        <v>7329</v>
      </c>
      <c r="J61" s="1000">
        <v>8538</v>
      </c>
      <c r="K61" s="526">
        <v>7870</v>
      </c>
      <c r="L61" s="526">
        <v>7521</v>
      </c>
      <c r="M61" s="497">
        <v>8179</v>
      </c>
      <c r="N61" s="1000">
        <v>10926</v>
      </c>
      <c r="O61" s="526">
        <v>7462</v>
      </c>
      <c r="P61" s="526">
        <v>7967</v>
      </c>
      <c r="Q61" s="497">
        <v>8713</v>
      </c>
      <c r="R61" s="526">
        <v>10030</v>
      </c>
      <c r="S61" s="526">
        <v>8339</v>
      </c>
      <c r="T61" s="526">
        <v>7811</v>
      </c>
      <c r="U61" s="497">
        <v>9378</v>
      </c>
      <c r="V61" s="526">
        <v>4038</v>
      </c>
      <c r="W61" s="526">
        <v>2712</v>
      </c>
      <c r="X61" s="526">
        <v>3186</v>
      </c>
      <c r="Y61" s="526">
        <v>3355</v>
      </c>
      <c r="Z61" s="443">
        <v>4877</v>
      </c>
      <c r="AA61" s="526">
        <v>4800</v>
      </c>
      <c r="AB61" s="526">
        <v>4288</v>
      </c>
      <c r="AC61" s="526">
        <v>6975</v>
      </c>
      <c r="AD61" s="443">
        <v>8215</v>
      </c>
      <c r="AE61" s="526">
        <v>9418</v>
      </c>
      <c r="AF61" s="526">
        <v>9547</v>
      </c>
      <c r="AG61" s="526">
        <v>8802</v>
      </c>
      <c r="AH61" s="758">
        <v>7648</v>
      </c>
      <c r="AI61" s="737">
        <v>7035</v>
      </c>
      <c r="AJ61" s="1195">
        <v>8214</v>
      </c>
      <c r="AK61" s="497">
        <v>8390</v>
      </c>
      <c r="AL61" s="500">
        <v>29584</v>
      </c>
      <c r="AM61" s="498"/>
      <c r="AN61" s="498"/>
      <c r="AO61" s="526"/>
      <c r="AP61" s="498"/>
      <c r="AQ61" s="526"/>
      <c r="AR61" s="526"/>
      <c r="AS61" s="498"/>
      <c r="AT61" s="501"/>
      <c r="AU61" s="451">
        <v>30642</v>
      </c>
      <c r="AV61" s="451">
        <v>32108</v>
      </c>
      <c r="AW61" s="1012">
        <v>-1466</v>
      </c>
      <c r="AX61" s="1013">
        <v>-4.565840289024542E-2</v>
      </c>
      <c r="AY61" s="844"/>
      <c r="AZ61" s="1477">
        <v>30642</v>
      </c>
      <c r="BA61" s="501">
        <v>32108</v>
      </c>
      <c r="BB61" s="501">
        <v>35068</v>
      </c>
      <c r="BC61" s="501">
        <v>35558</v>
      </c>
      <c r="BD61" s="501">
        <v>13291</v>
      </c>
      <c r="BE61" s="1149">
        <v>17589</v>
      </c>
      <c r="BF61" s="518">
        <v>11461</v>
      </c>
      <c r="BG61" s="518">
        <v>10891</v>
      </c>
      <c r="BH61" s="254">
        <v>14557</v>
      </c>
      <c r="BI61" s="1009">
        <v>45773</v>
      </c>
      <c r="BJ61" s="965">
        <v>41570</v>
      </c>
      <c r="BK61" s="841"/>
      <c r="BL61" s="841"/>
      <c r="BM61" s="877"/>
    </row>
    <row r="62" spans="1:70" ht="12.75" customHeight="1" x14ac:dyDescent="0.2">
      <c r="A62" s="846"/>
      <c r="B62" s="161" t="s">
        <v>60</v>
      </c>
      <c r="C62" s="849">
        <v>-6797</v>
      </c>
      <c r="D62" s="851">
        <v>-0.77626770214709917</v>
      </c>
      <c r="E62" s="781"/>
      <c r="F62" s="803">
        <v>1959</v>
      </c>
      <c r="G62" s="526">
        <v>3493</v>
      </c>
      <c r="H62" s="526">
        <v>9726</v>
      </c>
      <c r="I62" s="497">
        <v>19494</v>
      </c>
      <c r="J62" s="1000">
        <v>8756</v>
      </c>
      <c r="K62" s="526">
        <v>6761</v>
      </c>
      <c r="L62" s="526">
        <v>9010</v>
      </c>
      <c r="M62" s="497">
        <v>20059</v>
      </c>
      <c r="N62" s="1000">
        <v>22207</v>
      </c>
      <c r="O62" s="526">
        <v>22859</v>
      </c>
      <c r="P62" s="526">
        <v>10441</v>
      </c>
      <c r="Q62" s="497">
        <v>4658</v>
      </c>
      <c r="R62" s="526">
        <v>7150</v>
      </c>
      <c r="S62" s="526">
        <v>12430</v>
      </c>
      <c r="T62" s="526">
        <v>10921</v>
      </c>
      <c r="U62" s="497">
        <v>2922</v>
      </c>
      <c r="V62" s="526">
        <v>6834</v>
      </c>
      <c r="W62" s="526">
        <v>3072</v>
      </c>
      <c r="X62" s="526">
        <v>750</v>
      </c>
      <c r="Y62" s="526">
        <v>2299</v>
      </c>
      <c r="Z62" s="443">
        <v>16817</v>
      </c>
      <c r="AA62" s="526">
        <v>9429</v>
      </c>
      <c r="AB62" s="526">
        <v>3477</v>
      </c>
      <c r="AC62" s="526">
        <v>31749</v>
      </c>
      <c r="AD62" s="443">
        <v>23306</v>
      </c>
      <c r="AE62" s="526">
        <v>46294</v>
      </c>
      <c r="AF62" s="526">
        <v>16811</v>
      </c>
      <c r="AG62" s="526">
        <v>19402</v>
      </c>
      <c r="AH62" s="758">
        <v>15250</v>
      </c>
      <c r="AI62" s="526">
        <v>4569</v>
      </c>
      <c r="AJ62" s="497">
        <v>12638</v>
      </c>
      <c r="AK62" s="497">
        <v>17564</v>
      </c>
      <c r="AL62" s="500">
        <v>0</v>
      </c>
      <c r="AM62" s="498">
        <v>0</v>
      </c>
      <c r="AN62" s="498">
        <v>0</v>
      </c>
      <c r="AO62" s="526">
        <v>0</v>
      </c>
      <c r="AP62" s="498">
        <v>0</v>
      </c>
      <c r="AQ62" s="526">
        <v>0</v>
      </c>
      <c r="AR62" s="526">
        <v>0</v>
      </c>
      <c r="AS62" s="498">
        <v>0</v>
      </c>
      <c r="AT62" s="501"/>
      <c r="AU62" s="451">
        <v>34672</v>
      </c>
      <c r="AV62" s="451">
        <v>44586</v>
      </c>
      <c r="AW62" s="1012">
        <v>-9914</v>
      </c>
      <c r="AX62" s="829">
        <v>-0.22235679361234467</v>
      </c>
      <c r="AY62" s="844"/>
      <c r="AZ62" s="1008">
        <v>34672</v>
      </c>
      <c r="BA62" s="501">
        <v>44586</v>
      </c>
      <c r="BB62" s="501">
        <v>60165</v>
      </c>
      <c r="BC62" s="501">
        <v>33423</v>
      </c>
      <c r="BD62" s="501">
        <v>12955</v>
      </c>
      <c r="BE62" s="1150">
        <v>34572</v>
      </c>
      <c r="BF62" s="518">
        <v>35794</v>
      </c>
      <c r="BG62" s="518">
        <v>26736</v>
      </c>
      <c r="BH62" s="254">
        <v>80789</v>
      </c>
      <c r="BI62" s="1014">
        <f>143025-1549-12713</f>
        <v>128763</v>
      </c>
      <c r="BJ62" s="926">
        <f>109202-5303-4636</f>
        <v>99263</v>
      </c>
      <c r="BK62" s="841"/>
      <c r="BL62" s="841"/>
      <c r="BM62" s="877"/>
    </row>
    <row r="63" spans="1:70" ht="12.75" customHeight="1" x14ac:dyDescent="0.2">
      <c r="A63" s="846"/>
      <c r="B63" s="161" t="s">
        <v>141</v>
      </c>
      <c r="C63" s="849">
        <v>2789</v>
      </c>
      <c r="D63" s="851">
        <v>0.16967816511528869</v>
      </c>
      <c r="E63" s="781"/>
      <c r="F63" s="803">
        <v>19226</v>
      </c>
      <c r="G63" s="526">
        <v>11699</v>
      </c>
      <c r="H63" s="526">
        <v>17944</v>
      </c>
      <c r="I63" s="497">
        <v>13801</v>
      </c>
      <c r="J63" s="1000">
        <v>16437</v>
      </c>
      <c r="K63" s="526">
        <v>8505</v>
      </c>
      <c r="L63" s="526">
        <v>25922</v>
      </c>
      <c r="M63" s="497">
        <v>10615</v>
      </c>
      <c r="N63" s="1000">
        <v>21582</v>
      </c>
      <c r="O63" s="526">
        <v>28106</v>
      </c>
      <c r="P63" s="526">
        <v>16884</v>
      </c>
      <c r="Q63" s="497">
        <v>21653</v>
      </c>
      <c r="R63" s="526">
        <v>19658</v>
      </c>
      <c r="S63" s="526">
        <v>16995</v>
      </c>
      <c r="T63" s="526">
        <v>13802</v>
      </c>
      <c r="U63" s="497">
        <v>14616</v>
      </c>
      <c r="V63" s="526">
        <v>5533</v>
      </c>
      <c r="W63" s="526">
        <v>4356</v>
      </c>
      <c r="X63" s="526">
        <v>3235</v>
      </c>
      <c r="Y63" s="526">
        <v>1470</v>
      </c>
      <c r="Z63" s="443">
        <v>2671</v>
      </c>
      <c r="AA63" s="526">
        <v>2437</v>
      </c>
      <c r="AB63" s="526">
        <v>4055</v>
      </c>
      <c r="AC63" s="526">
        <v>14504</v>
      </c>
      <c r="AD63" s="443">
        <v>1297</v>
      </c>
      <c r="AE63" s="526">
        <v>1601</v>
      </c>
      <c r="AF63" s="526">
        <v>1211</v>
      </c>
      <c r="AG63" s="526">
        <v>1444</v>
      </c>
      <c r="AH63" s="758">
        <v>2473</v>
      </c>
      <c r="AI63" s="526">
        <v>1215</v>
      </c>
      <c r="AJ63" s="497">
        <v>2659</v>
      </c>
      <c r="AK63" s="497">
        <v>8562</v>
      </c>
      <c r="AL63" s="500"/>
      <c r="AM63" s="498"/>
      <c r="AN63" s="498"/>
      <c r="AO63" s="526"/>
      <c r="AP63" s="498"/>
      <c r="AQ63" s="526"/>
      <c r="AR63" s="526"/>
      <c r="AS63" s="498"/>
      <c r="AT63" s="501"/>
      <c r="AU63" s="451">
        <v>62670</v>
      </c>
      <c r="AV63" s="451">
        <v>61479</v>
      </c>
      <c r="AW63" s="1037">
        <v>1191</v>
      </c>
      <c r="AX63" s="829">
        <v>1.9372468647830966E-2</v>
      </c>
      <c r="AY63" s="844"/>
      <c r="AZ63" s="1008">
        <v>62670</v>
      </c>
      <c r="BA63" s="501">
        <v>61479</v>
      </c>
      <c r="BB63" s="501">
        <v>88225</v>
      </c>
      <c r="BC63" s="501">
        <v>65071</v>
      </c>
      <c r="BD63" s="501">
        <v>14594</v>
      </c>
      <c r="BE63" s="1150">
        <v>12248</v>
      </c>
      <c r="BF63" s="518">
        <v>11757</v>
      </c>
      <c r="BG63" s="518">
        <v>21373</v>
      </c>
      <c r="BH63" s="254">
        <v>11914</v>
      </c>
      <c r="BI63" s="1034">
        <f>7195+5518</f>
        <v>12713</v>
      </c>
      <c r="BJ63" s="926">
        <v>4636</v>
      </c>
      <c r="BK63" s="841"/>
      <c r="BL63" s="841"/>
      <c r="BM63" s="877"/>
    </row>
    <row r="64" spans="1:70" ht="12.75" customHeight="1" x14ac:dyDescent="0.2">
      <c r="A64" s="846"/>
      <c r="B64" s="161" t="s">
        <v>61</v>
      </c>
      <c r="C64" s="849">
        <v>-1989</v>
      </c>
      <c r="D64" s="851">
        <v>-0.44536497984773848</v>
      </c>
      <c r="E64" s="781"/>
      <c r="F64" s="803">
        <v>2477</v>
      </c>
      <c r="G64" s="526">
        <v>5614</v>
      </c>
      <c r="H64" s="526">
        <v>3494</v>
      </c>
      <c r="I64" s="497">
        <v>4686</v>
      </c>
      <c r="J64" s="1000">
        <v>4466</v>
      </c>
      <c r="K64" s="526">
        <v>424</v>
      </c>
      <c r="L64" s="526">
        <v>6498</v>
      </c>
      <c r="M64" s="497">
        <v>6041</v>
      </c>
      <c r="N64" s="1000">
        <v>8230</v>
      </c>
      <c r="O64" s="526">
        <v>7593</v>
      </c>
      <c r="P64" s="526">
        <v>7939</v>
      </c>
      <c r="Q64" s="497">
        <v>5338</v>
      </c>
      <c r="R64" s="526">
        <v>8936</v>
      </c>
      <c r="S64" s="526">
        <v>6665</v>
      </c>
      <c r="T64" s="526">
        <v>6462</v>
      </c>
      <c r="U64" s="497">
        <v>2443</v>
      </c>
      <c r="V64" s="526">
        <v>3447</v>
      </c>
      <c r="W64" s="526">
        <v>2591</v>
      </c>
      <c r="X64" s="526">
        <v>2232</v>
      </c>
      <c r="Y64" s="526">
        <v>2173</v>
      </c>
      <c r="Z64" s="443">
        <v>10213</v>
      </c>
      <c r="AA64" s="526">
        <v>6662</v>
      </c>
      <c r="AB64" s="526">
        <v>6583</v>
      </c>
      <c r="AC64" s="526">
        <v>-262</v>
      </c>
      <c r="AD64" s="443">
        <v>-115</v>
      </c>
      <c r="AE64" s="526">
        <v>-132</v>
      </c>
      <c r="AF64" s="526">
        <v>-255</v>
      </c>
      <c r="AG64" s="526">
        <v>-45</v>
      </c>
      <c r="AH64" s="758">
        <v>-388</v>
      </c>
      <c r="AI64" s="526">
        <v>-274</v>
      </c>
      <c r="AJ64" s="497">
        <v>-218</v>
      </c>
      <c r="AK64" s="497">
        <v>-343</v>
      </c>
      <c r="AL64" s="500">
        <v>5363</v>
      </c>
      <c r="AM64" s="498"/>
      <c r="AN64" s="498"/>
      <c r="AO64" s="526"/>
      <c r="AP64" s="498"/>
      <c r="AQ64" s="526"/>
      <c r="AR64" s="526"/>
      <c r="AS64" s="498"/>
      <c r="AT64" s="501"/>
      <c r="AU64" s="451">
        <v>16271</v>
      </c>
      <c r="AV64" s="451">
        <v>17429</v>
      </c>
      <c r="AW64" s="1037">
        <v>-1158</v>
      </c>
      <c r="AX64" s="829">
        <v>-6.6440989156004354E-2</v>
      </c>
      <c r="AY64" s="844"/>
      <c r="AZ64" s="1008">
        <v>16271</v>
      </c>
      <c r="BA64" s="501">
        <v>17429</v>
      </c>
      <c r="BB64" s="501">
        <v>29100</v>
      </c>
      <c r="BC64" s="501">
        <v>24506</v>
      </c>
      <c r="BD64" s="501">
        <v>10443</v>
      </c>
      <c r="BE64" s="1150">
        <v>28332</v>
      </c>
      <c r="BF64" s="518">
        <v>23190</v>
      </c>
      <c r="BG64" s="518">
        <v>9476</v>
      </c>
      <c r="BH64" s="254">
        <v>4419</v>
      </c>
      <c r="BI64" s="1014">
        <v>-524</v>
      </c>
      <c r="BJ64" s="926">
        <v>4647</v>
      </c>
      <c r="BK64" s="841"/>
      <c r="BL64" s="841"/>
      <c r="BM64" s="877"/>
    </row>
    <row r="65" spans="1:65" ht="12.75" customHeight="1" x14ac:dyDescent="0.2">
      <c r="A65" s="846"/>
      <c r="B65" s="161" t="s">
        <v>62</v>
      </c>
      <c r="C65" s="849">
        <v>89</v>
      </c>
      <c r="D65" s="851">
        <v>1.6481481481481481</v>
      </c>
      <c r="E65" s="781"/>
      <c r="F65" s="803">
        <v>35</v>
      </c>
      <c r="G65" s="526">
        <v>-62</v>
      </c>
      <c r="H65" s="526">
        <v>-58</v>
      </c>
      <c r="I65" s="497">
        <v>-44</v>
      </c>
      <c r="J65" s="526">
        <v>-54</v>
      </c>
      <c r="K65" s="526">
        <v>14</v>
      </c>
      <c r="L65" s="526">
        <v>-51</v>
      </c>
      <c r="M65" s="497">
        <v>9</v>
      </c>
      <c r="N65" s="1000">
        <v>11</v>
      </c>
      <c r="O65" s="526">
        <v>2</v>
      </c>
      <c r="P65" s="526">
        <v>-25</v>
      </c>
      <c r="Q65" s="497">
        <v>7</v>
      </c>
      <c r="R65" s="526">
        <v>19</v>
      </c>
      <c r="S65" s="526">
        <v>106</v>
      </c>
      <c r="T65" s="526">
        <v>43</v>
      </c>
      <c r="U65" s="497">
        <v>59</v>
      </c>
      <c r="V65" s="526">
        <v>15</v>
      </c>
      <c r="W65" s="526">
        <v>0</v>
      </c>
      <c r="X65" s="526">
        <v>3</v>
      </c>
      <c r="Y65" s="526">
        <v>2</v>
      </c>
      <c r="Z65" s="443">
        <v>15</v>
      </c>
      <c r="AA65" s="526">
        <v>3</v>
      </c>
      <c r="AB65" s="526">
        <v>4</v>
      </c>
      <c r="AC65" s="526">
        <v>46</v>
      </c>
      <c r="AD65" s="443">
        <v>102</v>
      </c>
      <c r="AE65" s="526">
        <v>0</v>
      </c>
      <c r="AF65" s="526">
        <v>0</v>
      </c>
      <c r="AG65" s="526">
        <v>37</v>
      </c>
      <c r="AH65" s="758">
        <v>50</v>
      </c>
      <c r="AI65" s="526">
        <v>93</v>
      </c>
      <c r="AJ65" s="497">
        <v>168</v>
      </c>
      <c r="AK65" s="497">
        <v>178</v>
      </c>
      <c r="AL65" s="500">
        <v>-3063</v>
      </c>
      <c r="AM65" s="498">
        <v>42952</v>
      </c>
      <c r="AN65" s="498">
        <v>39210</v>
      </c>
      <c r="AO65" s="526">
        <v>62549</v>
      </c>
      <c r="AP65" s="498">
        <v>57382</v>
      </c>
      <c r="AQ65" s="526">
        <v>48897</v>
      </c>
      <c r="AR65" s="526">
        <v>38533</v>
      </c>
      <c r="AS65" s="498">
        <v>42750</v>
      </c>
      <c r="AT65" s="501"/>
      <c r="AU65" s="451">
        <v>-129</v>
      </c>
      <c r="AV65" s="451">
        <v>-82</v>
      </c>
      <c r="AW65" s="1037">
        <v>-47</v>
      </c>
      <c r="AX65" s="829">
        <v>-0.57317073170731703</v>
      </c>
      <c r="AY65" s="844"/>
      <c r="AZ65" s="501">
        <v>-129</v>
      </c>
      <c r="BA65" s="501">
        <v>-82</v>
      </c>
      <c r="BB65" s="501">
        <v>-5</v>
      </c>
      <c r="BC65" s="501">
        <v>227</v>
      </c>
      <c r="BD65" s="501">
        <v>20</v>
      </c>
      <c r="BE65" s="1150">
        <v>25</v>
      </c>
      <c r="BF65" s="518">
        <v>94</v>
      </c>
      <c r="BG65" s="518">
        <v>2226</v>
      </c>
      <c r="BH65" s="254">
        <v>3339</v>
      </c>
      <c r="BI65" s="1014">
        <v>543</v>
      </c>
      <c r="BJ65" s="926">
        <v>236</v>
      </c>
      <c r="BK65" s="841"/>
      <c r="BL65" s="841"/>
      <c r="BM65" s="877"/>
    </row>
    <row r="66" spans="1:65" ht="12.75" customHeight="1" x14ac:dyDescent="0.2">
      <c r="A66" s="847"/>
      <c r="B66" s="161" t="s">
        <v>63</v>
      </c>
      <c r="C66" s="849">
        <v>-88</v>
      </c>
      <c r="D66" s="851">
        <v>-0.1951219512195122</v>
      </c>
      <c r="E66" s="806"/>
      <c r="F66" s="803">
        <v>363</v>
      </c>
      <c r="G66" s="583">
        <v>950</v>
      </c>
      <c r="H66" s="583">
        <v>38</v>
      </c>
      <c r="I66" s="505">
        <v>-33</v>
      </c>
      <c r="J66" s="1000">
        <v>451</v>
      </c>
      <c r="K66" s="583">
        <v>118</v>
      </c>
      <c r="L66" s="583">
        <v>10</v>
      </c>
      <c r="M66" s="505">
        <v>-157</v>
      </c>
      <c r="N66" s="1000">
        <v>219</v>
      </c>
      <c r="O66" s="583">
        <v>-315</v>
      </c>
      <c r="P66" s="583">
        <v>-270</v>
      </c>
      <c r="Q66" s="505">
        <v>120</v>
      </c>
      <c r="R66" s="526">
        <v>-241</v>
      </c>
      <c r="S66" s="526">
        <v>-287</v>
      </c>
      <c r="T66" s="583">
        <v>-5</v>
      </c>
      <c r="U66" s="505">
        <v>-198</v>
      </c>
      <c r="V66" s="526">
        <v>-6</v>
      </c>
      <c r="W66" s="526">
        <v>17</v>
      </c>
      <c r="X66" s="583">
        <v>-68</v>
      </c>
      <c r="Y66" s="583">
        <v>-53</v>
      </c>
      <c r="Z66" s="443">
        <v>-38</v>
      </c>
      <c r="AA66" s="526">
        <v>8</v>
      </c>
      <c r="AB66" s="583">
        <v>-69</v>
      </c>
      <c r="AC66" s="583">
        <v>45</v>
      </c>
      <c r="AD66" s="443">
        <v>1</v>
      </c>
      <c r="AE66" s="526">
        <v>0</v>
      </c>
      <c r="AF66" s="583">
        <v>0</v>
      </c>
      <c r="AG66" s="583">
        <v>414</v>
      </c>
      <c r="AH66" s="758">
        <v>0</v>
      </c>
      <c r="AI66" s="583">
        <v>1</v>
      </c>
      <c r="AJ66" s="505">
        <v>0</v>
      </c>
      <c r="AK66" s="505">
        <v>1</v>
      </c>
      <c r="AL66" s="740">
        <v>60</v>
      </c>
      <c r="AM66" s="1196"/>
      <c r="AN66" s="1196"/>
      <c r="AO66" s="1196"/>
      <c r="AP66" s="1196"/>
      <c r="AQ66" s="1196"/>
      <c r="AR66" s="1196"/>
      <c r="AS66" s="1196"/>
      <c r="AT66" s="501"/>
      <c r="AU66" s="451">
        <v>1318</v>
      </c>
      <c r="AV66" s="451">
        <v>422</v>
      </c>
      <c r="AW66" s="1037">
        <v>896</v>
      </c>
      <c r="AX66" s="829">
        <v>2.123222748815166</v>
      </c>
      <c r="AY66" s="846"/>
      <c r="AZ66" s="1008">
        <v>1318</v>
      </c>
      <c r="BA66" s="501">
        <v>422</v>
      </c>
      <c r="BB66" s="501">
        <v>-246</v>
      </c>
      <c r="BC66" s="501">
        <v>-731</v>
      </c>
      <c r="BD66" s="501">
        <v>-110</v>
      </c>
      <c r="BE66" s="1151">
        <v>-89</v>
      </c>
      <c r="BF66" s="518">
        <v>158</v>
      </c>
      <c r="BG66" s="518">
        <v>2224</v>
      </c>
      <c r="BH66" s="254">
        <v>3314</v>
      </c>
      <c r="BI66" s="1016">
        <v>294</v>
      </c>
      <c r="BJ66" s="1017">
        <v>118</v>
      </c>
      <c r="BK66" s="841"/>
      <c r="BL66" s="841"/>
      <c r="BM66" s="877"/>
    </row>
    <row r="67" spans="1:65" ht="12.75" customHeight="1" x14ac:dyDescent="0.2">
      <c r="A67" s="847"/>
      <c r="B67" s="161"/>
      <c r="C67" s="858">
        <v>-6063</v>
      </c>
      <c r="D67" s="859">
        <v>-0.15709695807638493</v>
      </c>
      <c r="E67" s="807"/>
      <c r="F67" s="416">
        <v>32531</v>
      </c>
      <c r="G67" s="539">
        <v>29341</v>
      </c>
      <c r="H67" s="539">
        <v>38339</v>
      </c>
      <c r="I67" s="1197">
        <v>45233</v>
      </c>
      <c r="J67" s="1044">
        <v>38594</v>
      </c>
      <c r="K67" s="539">
        <v>23692</v>
      </c>
      <c r="L67" s="539">
        <v>48910</v>
      </c>
      <c r="M67" s="1197">
        <v>44746</v>
      </c>
      <c r="N67" s="1044">
        <v>63175</v>
      </c>
      <c r="O67" s="539">
        <v>65707</v>
      </c>
      <c r="P67" s="539">
        <v>42936</v>
      </c>
      <c r="Q67" s="1197">
        <v>40489</v>
      </c>
      <c r="R67" s="539">
        <v>45552</v>
      </c>
      <c r="S67" s="539">
        <v>44248</v>
      </c>
      <c r="T67" s="539">
        <v>39034</v>
      </c>
      <c r="U67" s="1197">
        <v>29220</v>
      </c>
      <c r="V67" s="539">
        <v>19861</v>
      </c>
      <c r="W67" s="539">
        <v>12748</v>
      </c>
      <c r="X67" s="539">
        <v>9338</v>
      </c>
      <c r="Y67" s="539">
        <v>9246</v>
      </c>
      <c r="Z67" s="1198">
        <v>34555</v>
      </c>
      <c r="AA67" s="539">
        <v>23339</v>
      </c>
      <c r="AB67" s="539">
        <v>18338</v>
      </c>
      <c r="AC67" s="539">
        <v>53057</v>
      </c>
      <c r="AD67" s="1198">
        <v>32806</v>
      </c>
      <c r="AE67" s="539">
        <v>57181</v>
      </c>
      <c r="AF67" s="539">
        <v>27314</v>
      </c>
      <c r="AG67" s="539">
        <v>30054</v>
      </c>
      <c r="AH67" s="1198">
        <v>25033</v>
      </c>
      <c r="AI67" s="539">
        <v>12639</v>
      </c>
      <c r="AJ67" s="1197">
        <v>23461</v>
      </c>
      <c r="AK67" s="1197">
        <v>34352</v>
      </c>
      <c r="AL67" s="1197">
        <v>31944</v>
      </c>
      <c r="AM67" s="1199"/>
      <c r="AN67" s="1199"/>
      <c r="AO67" s="1199"/>
      <c r="AP67" s="1199"/>
      <c r="AQ67" s="1199"/>
      <c r="AR67" s="1199"/>
      <c r="AS67" s="1199"/>
      <c r="AT67" s="1200"/>
      <c r="AU67" s="539">
        <v>145444</v>
      </c>
      <c r="AV67" s="539">
        <v>155942</v>
      </c>
      <c r="AW67" s="1201">
        <v>-10498</v>
      </c>
      <c r="AX67" s="1049">
        <v>-6.7319900988829173E-2</v>
      </c>
      <c r="AZ67" s="751">
        <v>145444</v>
      </c>
      <c r="BA67" s="751">
        <v>155942</v>
      </c>
      <c r="BB67" s="751">
        <v>212307</v>
      </c>
      <c r="BC67" s="751">
        <v>158054</v>
      </c>
      <c r="BD67" s="751">
        <v>51193</v>
      </c>
      <c r="BE67" s="751">
        <v>92677</v>
      </c>
      <c r="BF67" s="751">
        <f>SUM(BF61:BF66)</f>
        <v>82454</v>
      </c>
      <c r="BG67" s="1197">
        <f>SUM(BG61:BG66)</f>
        <v>72926</v>
      </c>
      <c r="BH67" s="1051">
        <f>SUM(BH61:BH66)</f>
        <v>118332</v>
      </c>
      <c r="BI67" s="1051">
        <f>SUM(BI61:BI66)</f>
        <v>187562</v>
      </c>
      <c r="BJ67" s="1051">
        <f>SUM(BJ61:BJ66)</f>
        <v>150470</v>
      </c>
      <c r="BK67" s="841"/>
      <c r="BL67" s="841"/>
    </row>
    <row r="68" spans="1:65" ht="12.75" customHeight="1" x14ac:dyDescent="0.2">
      <c r="A68" s="847"/>
      <c r="B68" s="161"/>
      <c r="C68" s="852"/>
      <c r="D68" s="860"/>
      <c r="E68" s="807"/>
      <c r="F68" s="809"/>
      <c r="G68" s="498"/>
      <c r="H68" s="498"/>
      <c r="I68" s="740"/>
      <c r="J68" s="1053"/>
      <c r="K68" s="498"/>
      <c r="L68" s="498"/>
      <c r="M68" s="740"/>
      <c r="N68" s="1053"/>
      <c r="O68" s="498"/>
      <c r="P68" s="498"/>
      <c r="Q68" s="740"/>
      <c r="R68" s="498"/>
      <c r="S68" s="745"/>
      <c r="T68" s="498"/>
      <c r="U68" s="500"/>
      <c r="V68" s="498"/>
      <c r="W68" s="745"/>
      <c r="X68" s="498"/>
      <c r="Y68" s="498"/>
      <c r="Z68" s="758"/>
      <c r="AA68" s="506"/>
      <c r="AB68" s="506"/>
      <c r="AC68" s="506"/>
      <c r="AD68" s="746"/>
      <c r="AE68" s="506"/>
      <c r="AF68" s="506"/>
      <c r="AG68" s="506"/>
      <c r="AH68" s="498"/>
      <c r="AI68" s="498"/>
      <c r="AJ68" s="498"/>
      <c r="AK68" s="498"/>
      <c r="AL68" s="498"/>
      <c r="AM68" s="1199"/>
      <c r="AN68" s="1199"/>
      <c r="AO68" s="1199"/>
      <c r="AP68" s="1199"/>
      <c r="AQ68" s="1199"/>
      <c r="AR68" s="1199"/>
      <c r="AS68" s="1199"/>
      <c r="AT68" s="1200"/>
      <c r="AU68" s="506"/>
      <c r="AV68" s="506"/>
      <c r="AW68" s="1152"/>
      <c r="AX68" s="1056"/>
      <c r="AZ68" s="1057"/>
      <c r="BA68" s="1057"/>
      <c r="BB68" s="1057"/>
      <c r="BC68" s="1057"/>
      <c r="BD68" s="1057"/>
      <c r="BE68" s="1057"/>
      <c r="BF68" s="1057"/>
      <c r="BG68" s="1058"/>
      <c r="BH68" s="1057"/>
      <c r="BI68" s="1058"/>
      <c r="BJ68" s="1059"/>
      <c r="BK68" s="841"/>
      <c r="BL68" s="841"/>
    </row>
    <row r="69" spans="1:65" s="380" customFormat="1" ht="13.5" customHeight="1" x14ac:dyDescent="0.2">
      <c r="A69" s="636"/>
      <c r="B69" s="161" t="s">
        <v>295</v>
      </c>
      <c r="C69" s="457">
        <v>48</v>
      </c>
      <c r="D69" s="1174">
        <v>8.7912087912087919E-2</v>
      </c>
      <c r="E69" s="387"/>
      <c r="F69" s="1173">
        <v>-498</v>
      </c>
      <c r="G69" s="1202">
        <v>-393</v>
      </c>
      <c r="H69" s="1202">
        <v>-263</v>
      </c>
      <c r="I69" s="740">
        <v>-433</v>
      </c>
      <c r="J69" s="1202">
        <v>-546</v>
      </c>
      <c r="K69" s="1202">
        <v>-433</v>
      </c>
      <c r="L69" s="1202">
        <v>-574</v>
      </c>
      <c r="M69" s="740">
        <v>-741</v>
      </c>
      <c r="N69" s="1202">
        <v>-951</v>
      </c>
      <c r="O69" s="1202">
        <v>-802</v>
      </c>
      <c r="P69" s="1202">
        <v>0</v>
      </c>
      <c r="Q69" s="740">
        <v>0</v>
      </c>
      <c r="R69" s="1203">
        <v>-276</v>
      </c>
      <c r="S69" s="1202">
        <v>-520</v>
      </c>
      <c r="T69" s="1202">
        <v>0</v>
      </c>
      <c r="U69" s="1197">
        <v>-190</v>
      </c>
      <c r="V69" s="1203">
        <v>0</v>
      </c>
      <c r="W69" s="1202">
        <v>0</v>
      </c>
      <c r="X69" s="1202">
        <v>0</v>
      </c>
      <c r="Y69" s="1204">
        <v>0</v>
      </c>
      <c r="Z69" s="1203">
        <v>0</v>
      </c>
      <c r="AA69" s="1205">
        <v>0</v>
      </c>
      <c r="AB69" s="1205">
        <v>0</v>
      </c>
      <c r="AC69" s="1206">
        <v>0</v>
      </c>
      <c r="AD69" s="1207" t="s">
        <v>122</v>
      </c>
      <c r="AE69" s="1208" t="s">
        <v>122</v>
      </c>
      <c r="AF69" s="1208" t="s">
        <v>122</v>
      </c>
      <c r="AG69" s="1208" t="s">
        <v>122</v>
      </c>
      <c r="AH69" s="1209"/>
      <c r="AI69" s="1209"/>
      <c r="AJ69" s="1209"/>
      <c r="AK69" s="1209"/>
      <c r="AL69" s="1209"/>
      <c r="AM69" s="1210"/>
      <c r="AN69" s="1210"/>
      <c r="AO69" s="1210"/>
      <c r="AP69" s="1210"/>
      <c r="AQ69" s="1210"/>
      <c r="AR69" s="1210"/>
      <c r="AS69" s="1210"/>
      <c r="AT69" s="1211"/>
      <c r="AU69" s="506">
        <v>-1587</v>
      </c>
      <c r="AV69" s="683">
        <v>-2294</v>
      </c>
      <c r="AW69" s="1205">
        <v>707</v>
      </c>
      <c r="AX69" s="588">
        <v>0.30819529206625979</v>
      </c>
      <c r="AY69" s="1212"/>
      <c r="AZ69" s="751">
        <v>-1587</v>
      </c>
      <c r="BA69" s="1213">
        <v>-2294</v>
      </c>
      <c r="BB69" s="1213">
        <v>-1753</v>
      </c>
      <c r="BC69" s="1213">
        <v>-986</v>
      </c>
      <c r="BD69" s="1213">
        <v>0</v>
      </c>
      <c r="BE69" s="1213">
        <v>0</v>
      </c>
      <c r="BF69" s="1073">
        <v>0</v>
      </c>
      <c r="BG69" s="1214" t="s">
        <v>122</v>
      </c>
      <c r="BH69" s="1073" t="s">
        <v>122</v>
      </c>
      <c r="BI69" s="1073" t="s">
        <v>122</v>
      </c>
      <c r="BJ69" s="485"/>
      <c r="BK69" s="449"/>
      <c r="BL69" s="449"/>
      <c r="BM69" s="427"/>
    </row>
    <row r="70" spans="1:65" x14ac:dyDescent="0.2">
      <c r="F70" s="769"/>
      <c r="G70" s="863"/>
      <c r="H70" s="863"/>
      <c r="I70" s="863"/>
      <c r="J70" s="863"/>
      <c r="K70" s="863"/>
      <c r="L70" s="863"/>
      <c r="M70" s="863"/>
      <c r="N70" s="863"/>
      <c r="O70" s="863"/>
      <c r="P70" s="863"/>
      <c r="Q70" s="863"/>
      <c r="R70" s="863"/>
      <c r="S70" s="863"/>
      <c r="T70" s="863"/>
      <c r="U70" s="863"/>
      <c r="V70" s="863"/>
      <c r="W70" s="863"/>
      <c r="X70" s="863"/>
      <c r="Y70" s="863"/>
      <c r="Z70" s="863"/>
      <c r="AA70" s="863"/>
      <c r="AB70" s="863"/>
      <c r="AC70" s="863"/>
      <c r="AD70" s="863"/>
      <c r="AE70" s="863"/>
      <c r="AF70" s="863"/>
      <c r="AG70" s="863"/>
      <c r="AH70" s="863"/>
      <c r="AI70" s="863"/>
      <c r="AJ70" s="863"/>
      <c r="AK70" s="863"/>
      <c r="AL70" s="863"/>
      <c r="AM70" s="863"/>
      <c r="AN70" s="863"/>
      <c r="AO70" s="863"/>
      <c r="AP70" s="863"/>
      <c r="AQ70" s="863"/>
      <c r="AR70" s="863"/>
      <c r="AS70" s="863"/>
      <c r="AT70" s="863"/>
      <c r="AU70" s="863"/>
      <c r="AV70" s="863"/>
      <c r="AW70" s="1215"/>
      <c r="AX70" s="1079"/>
      <c r="AY70" s="863"/>
      <c r="AZ70" s="863"/>
      <c r="BA70" s="863"/>
      <c r="BB70" s="863"/>
      <c r="BC70" s="863"/>
      <c r="BD70" s="863"/>
      <c r="BE70" s="863"/>
      <c r="BF70" s="863"/>
      <c r="BG70" s="863"/>
      <c r="BH70" s="863"/>
      <c r="BI70" s="863"/>
      <c r="BJ70" s="863"/>
      <c r="BK70" s="863">
        <f>BK69-BK67</f>
        <v>0</v>
      </c>
      <c r="BL70" s="863">
        <f>BL69-BL67</f>
        <v>0</v>
      </c>
      <c r="BM70" s="863">
        <f>BM69-BM67</f>
        <v>0</v>
      </c>
    </row>
    <row r="71" spans="1:65" x14ac:dyDescent="0.2">
      <c r="A71" s="161" t="s">
        <v>265</v>
      </c>
      <c r="F71" s="769"/>
      <c r="G71" s="863"/>
      <c r="H71" s="863"/>
      <c r="I71" s="863"/>
      <c r="J71" s="863"/>
      <c r="K71" s="863"/>
      <c r="L71" s="863"/>
      <c r="M71" s="863"/>
      <c r="N71" s="863"/>
      <c r="O71" s="863"/>
      <c r="P71" s="863"/>
      <c r="Q71" s="863"/>
      <c r="R71" s="863"/>
      <c r="S71" s="863"/>
      <c r="T71" s="863"/>
      <c r="U71" s="863"/>
      <c r="V71" s="863"/>
      <c r="X71" s="863"/>
      <c r="Y71" s="863"/>
      <c r="AC71" s="863"/>
      <c r="AG71" s="863"/>
      <c r="AH71" s="863"/>
      <c r="AI71" s="863"/>
      <c r="AJ71" s="863"/>
      <c r="AK71" s="863"/>
      <c r="AL71" s="863"/>
      <c r="AM71" s="863"/>
      <c r="AN71" s="863"/>
      <c r="AO71" s="863"/>
      <c r="AP71" s="863"/>
      <c r="AQ71" s="863"/>
      <c r="AR71" s="863"/>
      <c r="AS71" s="863"/>
      <c r="AT71" s="863"/>
      <c r="AU71" s="863"/>
      <c r="AV71" s="863"/>
      <c r="AW71" s="1215"/>
      <c r="AX71" s="1079"/>
      <c r="AY71" s="863"/>
      <c r="AZ71" s="863"/>
      <c r="BA71" s="863"/>
      <c r="BB71" s="863"/>
      <c r="BC71" s="863"/>
      <c r="BD71" s="863"/>
      <c r="BE71" s="863"/>
      <c r="BF71" s="863"/>
      <c r="BG71" s="863"/>
      <c r="BH71" s="863"/>
      <c r="BI71" s="1080"/>
      <c r="BJ71" s="1080"/>
    </row>
    <row r="72" spans="1:65" x14ac:dyDescent="0.2">
      <c r="A72" s="189" t="s">
        <v>28</v>
      </c>
      <c r="AK72" s="855"/>
      <c r="AL72" s="1091"/>
      <c r="AM72" s="988"/>
      <c r="AN72" s="988"/>
      <c r="AO72" s="988"/>
      <c r="AP72" s="1091"/>
      <c r="AQ72" s="988"/>
      <c r="AR72" s="988"/>
      <c r="AS72" s="839"/>
      <c r="AU72" s="814"/>
      <c r="AV72" s="814"/>
      <c r="BH72" s="988"/>
      <c r="BI72" s="988"/>
    </row>
    <row r="73" spans="1:65" x14ac:dyDescent="0.2">
      <c r="A73" s="156"/>
      <c r="I73" s="863"/>
      <c r="M73" s="863"/>
      <c r="Q73" s="863"/>
      <c r="AK73" s="855"/>
      <c r="AL73" s="988"/>
      <c r="AM73" s="988"/>
      <c r="AN73" s="988"/>
      <c r="AO73" s="988"/>
      <c r="AP73" s="988"/>
      <c r="AQ73" s="988"/>
      <c r="AR73" s="988"/>
      <c r="AS73" s="839"/>
      <c r="AU73" s="814"/>
      <c r="AV73" s="814"/>
      <c r="BH73" s="988"/>
      <c r="BI73" s="988"/>
    </row>
    <row r="74" spans="1:65" x14ac:dyDescent="0.2">
      <c r="A74" s="161" t="s">
        <v>219</v>
      </c>
      <c r="AK74" s="855"/>
      <c r="AL74" s="988"/>
      <c r="AM74" s="988"/>
      <c r="AN74" s="988"/>
      <c r="AO74" s="988"/>
      <c r="AP74" s="988"/>
      <c r="AQ74" s="988"/>
      <c r="AR74" s="988"/>
      <c r="AS74" s="839"/>
      <c r="AU74" s="814"/>
      <c r="AV74" s="814"/>
      <c r="BH74" s="988"/>
      <c r="BI74" s="988"/>
    </row>
    <row r="75" spans="1:65" x14ac:dyDescent="0.2">
      <c r="AK75" s="988"/>
      <c r="AL75" s="988"/>
      <c r="AM75" s="988"/>
      <c r="AN75" s="988"/>
      <c r="AO75" s="988"/>
      <c r="AP75" s="988"/>
      <c r="AQ75" s="988"/>
      <c r="AR75" s="988"/>
      <c r="AS75" s="988"/>
      <c r="AU75" s="814"/>
      <c r="AV75" s="814"/>
      <c r="BH75" s="1092"/>
      <c r="BI75" s="1092"/>
    </row>
    <row r="76" spans="1:65" x14ac:dyDescent="0.2">
      <c r="AK76" s="1092"/>
      <c r="AL76" s="1092"/>
      <c r="AM76" s="1092"/>
      <c r="AN76" s="1092"/>
      <c r="AO76" s="1092"/>
      <c r="AP76" s="1092"/>
      <c r="AQ76" s="1092"/>
      <c r="AR76" s="1092"/>
      <c r="AS76" s="1092"/>
      <c r="AU76" s="814"/>
      <c r="AV76" s="814"/>
      <c r="BH76" s="1092"/>
      <c r="BI76" s="1092"/>
    </row>
    <row r="77" spans="1:65" x14ac:dyDescent="0.2">
      <c r="E77" s="767"/>
      <c r="F77" s="767"/>
      <c r="G77" s="813"/>
      <c r="H77" s="813"/>
      <c r="I77" s="813"/>
      <c r="J77" s="813"/>
      <c r="K77" s="813"/>
      <c r="L77" s="813"/>
      <c r="M77" s="813"/>
      <c r="N77" s="813"/>
      <c r="O77" s="813"/>
      <c r="P77" s="813"/>
      <c r="Q77" s="813"/>
      <c r="R77" s="813"/>
      <c r="S77" s="813"/>
      <c r="T77" s="813"/>
      <c r="U77" s="813"/>
      <c r="V77" s="813"/>
      <c r="W77" s="813"/>
      <c r="X77" s="813"/>
      <c r="Y77" s="813"/>
      <c r="Z77" s="813"/>
      <c r="AA77" s="813"/>
      <c r="AB77" s="813"/>
      <c r="AC77" s="813"/>
      <c r="AD77" s="813"/>
      <c r="AE77" s="813"/>
      <c r="AF77" s="813"/>
      <c r="AG77" s="813"/>
      <c r="AH77" s="813"/>
      <c r="AI77" s="813"/>
      <c r="AJ77" s="813"/>
      <c r="AK77" s="1092"/>
      <c r="AL77" s="1092"/>
      <c r="AM77" s="1092"/>
      <c r="AN77" s="1092"/>
      <c r="AO77" s="1092"/>
      <c r="AP77" s="1092"/>
      <c r="AQ77" s="1092"/>
      <c r="AR77" s="1092"/>
      <c r="AS77" s="1092"/>
      <c r="AU77" s="814"/>
      <c r="AV77" s="814"/>
      <c r="BH77" s="814"/>
      <c r="BI77" s="814"/>
    </row>
    <row r="78" spans="1:65" x14ac:dyDescent="0.2">
      <c r="E78" s="767"/>
      <c r="F78" s="767"/>
      <c r="G78" s="813"/>
      <c r="H78" s="813"/>
      <c r="I78" s="813"/>
      <c r="J78" s="813"/>
      <c r="K78" s="813"/>
      <c r="L78" s="813"/>
      <c r="M78" s="813"/>
      <c r="N78" s="813"/>
      <c r="O78" s="813"/>
      <c r="P78" s="813"/>
      <c r="Q78" s="813"/>
      <c r="R78" s="813"/>
      <c r="S78" s="813"/>
      <c r="T78" s="813"/>
      <c r="U78" s="813"/>
      <c r="V78" s="813"/>
      <c r="W78" s="813"/>
      <c r="X78" s="813"/>
      <c r="Y78" s="813"/>
      <c r="Z78" s="813"/>
      <c r="AA78" s="813"/>
      <c r="AB78" s="813"/>
      <c r="AC78" s="813"/>
      <c r="AD78" s="813"/>
      <c r="AE78" s="813"/>
      <c r="AF78" s="813"/>
      <c r="AG78" s="813"/>
      <c r="AH78" s="813"/>
      <c r="AI78" s="813"/>
      <c r="AJ78" s="813"/>
      <c r="AK78" s="814"/>
      <c r="AL78" s="814"/>
      <c r="AM78" s="814"/>
      <c r="AN78" s="814"/>
      <c r="AO78" s="814"/>
      <c r="AP78" s="814"/>
      <c r="AQ78" s="814"/>
      <c r="AR78" s="814"/>
      <c r="AS78" s="814"/>
      <c r="AU78" s="814"/>
      <c r="AV78" s="814"/>
      <c r="BH78" s="814"/>
      <c r="BI78" s="814"/>
    </row>
    <row r="79" spans="1:65" x14ac:dyDescent="0.2">
      <c r="E79" s="767"/>
      <c r="F79" s="767"/>
      <c r="G79" s="813"/>
      <c r="H79" s="813"/>
      <c r="I79" s="1216"/>
      <c r="J79" s="813"/>
      <c r="K79" s="813"/>
      <c r="L79" s="813"/>
      <c r="M79" s="813"/>
      <c r="N79" s="813"/>
      <c r="O79" s="813"/>
      <c r="P79" s="813"/>
      <c r="Q79" s="813"/>
      <c r="R79" s="813"/>
      <c r="S79" s="813"/>
      <c r="T79" s="813"/>
      <c r="U79" s="813"/>
      <c r="V79" s="813"/>
      <c r="W79" s="813"/>
      <c r="X79" s="813"/>
      <c r="Y79" s="813"/>
      <c r="Z79" s="813"/>
      <c r="AA79" s="813"/>
      <c r="AB79" s="813"/>
      <c r="AC79" s="813"/>
      <c r="AD79" s="813"/>
      <c r="AE79" s="813"/>
      <c r="AF79" s="813"/>
      <c r="AG79" s="813"/>
      <c r="AH79" s="813"/>
      <c r="AI79" s="813"/>
      <c r="AJ79" s="813"/>
      <c r="AK79" s="814"/>
      <c r="AL79" s="814"/>
      <c r="AM79" s="814"/>
      <c r="AN79" s="814"/>
      <c r="AO79" s="814"/>
      <c r="AP79" s="814"/>
      <c r="AQ79" s="814"/>
      <c r="AR79" s="814"/>
      <c r="AS79" s="814"/>
      <c r="AU79" s="814"/>
      <c r="AV79" s="814"/>
      <c r="BH79" s="814"/>
      <c r="BI79" s="814"/>
    </row>
    <row r="80" spans="1:65" x14ac:dyDescent="0.2">
      <c r="E80" s="767"/>
      <c r="F80" s="767"/>
      <c r="G80" s="813"/>
      <c r="H80" s="813"/>
      <c r="I80" s="813"/>
      <c r="J80" s="813"/>
      <c r="K80" s="813"/>
      <c r="L80" s="813"/>
      <c r="M80" s="813"/>
      <c r="N80" s="813"/>
      <c r="O80" s="813"/>
      <c r="P80" s="813"/>
      <c r="Q80" s="813"/>
      <c r="R80" s="813"/>
      <c r="S80" s="813"/>
      <c r="T80" s="813"/>
      <c r="U80" s="813"/>
      <c r="V80" s="813"/>
      <c r="W80" s="813"/>
      <c r="X80" s="813"/>
      <c r="Y80" s="813"/>
      <c r="Z80" s="813"/>
      <c r="AA80" s="813"/>
      <c r="AB80" s="813"/>
      <c r="AC80" s="813"/>
      <c r="AD80" s="813"/>
      <c r="AE80" s="813"/>
      <c r="AF80" s="813"/>
      <c r="AG80" s="813"/>
      <c r="AH80" s="813"/>
      <c r="AI80" s="813"/>
      <c r="AJ80" s="813"/>
      <c r="AK80" s="814"/>
      <c r="AL80" s="814"/>
      <c r="AM80" s="814"/>
      <c r="AN80" s="814"/>
      <c r="AO80" s="814"/>
      <c r="AP80" s="814"/>
      <c r="AQ80" s="814"/>
      <c r="AR80" s="814"/>
      <c r="AS80" s="814"/>
      <c r="AU80" s="814"/>
      <c r="AV80" s="814"/>
      <c r="BH80" s="814"/>
      <c r="BI80" s="814"/>
    </row>
    <row r="81" spans="5:61" x14ac:dyDescent="0.2">
      <c r="E81" s="767"/>
      <c r="F81" s="767"/>
      <c r="G81" s="813"/>
      <c r="H81" s="813"/>
      <c r="I81" s="813"/>
      <c r="J81" s="813"/>
      <c r="K81" s="813"/>
      <c r="L81" s="813"/>
      <c r="M81" s="813"/>
      <c r="N81" s="813"/>
      <c r="O81" s="813"/>
      <c r="P81" s="813"/>
      <c r="Q81" s="813"/>
      <c r="R81" s="813"/>
      <c r="S81" s="813"/>
      <c r="T81" s="813"/>
      <c r="U81" s="813"/>
      <c r="V81" s="813"/>
      <c r="W81" s="813"/>
      <c r="X81" s="813"/>
      <c r="Y81" s="813"/>
      <c r="Z81" s="813"/>
      <c r="AA81" s="813"/>
      <c r="AB81" s="813"/>
      <c r="AC81" s="813"/>
      <c r="AD81" s="813"/>
      <c r="AE81" s="813"/>
      <c r="AF81" s="813"/>
      <c r="AG81" s="813"/>
      <c r="AH81" s="813"/>
      <c r="AI81" s="813"/>
      <c r="AJ81" s="813"/>
      <c r="AK81" s="814"/>
      <c r="AL81" s="814"/>
      <c r="AM81" s="814"/>
      <c r="AN81" s="814"/>
      <c r="AO81" s="814"/>
      <c r="AP81" s="814"/>
      <c r="AQ81" s="814"/>
      <c r="AR81" s="814"/>
      <c r="AS81" s="814"/>
      <c r="AU81" s="814"/>
      <c r="AV81" s="814"/>
      <c r="BH81" s="814"/>
      <c r="BI81" s="814"/>
    </row>
    <row r="82" spans="5:61" x14ac:dyDescent="0.2">
      <c r="E82" s="767"/>
      <c r="F82" s="767"/>
      <c r="G82" s="813"/>
      <c r="H82" s="813"/>
      <c r="I82" s="813"/>
      <c r="J82" s="813"/>
      <c r="K82" s="813"/>
      <c r="L82" s="813"/>
      <c r="M82" s="813"/>
      <c r="N82" s="813"/>
      <c r="O82" s="813"/>
      <c r="P82" s="813"/>
      <c r="Q82" s="813"/>
      <c r="R82" s="813"/>
      <c r="S82" s="813"/>
      <c r="T82" s="813"/>
      <c r="U82" s="813"/>
      <c r="V82" s="813"/>
      <c r="W82" s="813"/>
      <c r="X82" s="813"/>
      <c r="Y82" s="813"/>
      <c r="Z82" s="813"/>
      <c r="AA82" s="813"/>
      <c r="AB82" s="813"/>
      <c r="AC82" s="813"/>
      <c r="AD82" s="813"/>
      <c r="AE82" s="813"/>
      <c r="AF82" s="813"/>
      <c r="AG82" s="813"/>
      <c r="AH82" s="813"/>
      <c r="AI82" s="813"/>
      <c r="AJ82" s="813"/>
      <c r="AK82" s="814"/>
      <c r="AL82" s="814"/>
      <c r="AM82" s="814"/>
      <c r="AN82" s="814"/>
      <c r="AO82" s="814"/>
      <c r="AP82" s="814"/>
      <c r="AQ82" s="814"/>
      <c r="AR82" s="814"/>
      <c r="AS82" s="814"/>
      <c r="AU82" s="814"/>
      <c r="AV82" s="814"/>
    </row>
  </sheetData>
  <mergeCells count="11">
    <mergeCell ref="C59:D59"/>
    <mergeCell ref="C60:D60"/>
    <mergeCell ref="AW60:AX60"/>
    <mergeCell ref="A33:B33"/>
    <mergeCell ref="C10:D10"/>
    <mergeCell ref="C11:D11"/>
    <mergeCell ref="AW11:AX11"/>
    <mergeCell ref="A31:B31"/>
    <mergeCell ref="C47:D47"/>
    <mergeCell ref="C48:D48"/>
    <mergeCell ref="AW48:AX48"/>
  </mergeCells>
  <conditionalFormatting sqref="A45:A46 AM54:AS57 A66:A67 A58 AO41:AS41 AM37:AS40 A34:B34 A37:B38 B35 BC54:BI57 BG40:BI41 BG37:BI38 BA54:BC56">
    <cfRule type="cellIs" dxfId="29" priority="11" stopIfTrue="1" operator="equal">
      <formula>0</formula>
    </cfRule>
  </conditionalFormatting>
  <conditionalFormatting sqref="BC57">
    <cfRule type="cellIs" dxfId="28" priority="10" stopIfTrue="1" operator="equal">
      <formula>0</formula>
    </cfRule>
  </conditionalFormatting>
  <conditionalFormatting sqref="A68">
    <cfRule type="cellIs" dxfId="27" priority="9" stopIfTrue="1" operator="equal">
      <formula>0</formula>
    </cfRule>
  </conditionalFormatting>
  <conditionalFormatting sqref="A69">
    <cfRule type="cellIs" dxfId="26" priority="7" stopIfTrue="1" operator="equal">
      <formula>0</formula>
    </cfRule>
  </conditionalFormatting>
  <conditionalFormatting sqref="A69">
    <cfRule type="cellIs" dxfId="25" priority="8" stopIfTrue="1" operator="equal">
      <formula>0</formula>
    </cfRule>
  </conditionalFormatting>
  <conditionalFormatting sqref="A35:A36">
    <cfRule type="cellIs" dxfId="24" priority="6" stopIfTrue="1" operator="equal">
      <formula>0</formula>
    </cfRule>
  </conditionalFormatting>
  <conditionalFormatting sqref="BB57">
    <cfRule type="cellIs" dxfId="23" priority="5" stopIfTrue="1" operator="equal">
      <formula>0</formula>
    </cfRule>
  </conditionalFormatting>
  <conditionalFormatting sqref="BA57">
    <cfRule type="cellIs" dxfId="22" priority="3" stopIfTrue="1" operator="equal">
      <formula>0</formula>
    </cfRule>
  </conditionalFormatting>
  <conditionalFormatting sqref="AZ57">
    <cfRule type="cellIs" dxfId="21" priority="1" stopIfTrue="1" operator="equal">
      <formula>0</formula>
    </cfRule>
  </conditionalFormatting>
  <printOptions horizontalCentered="1"/>
  <pageMargins left="0.3" right="0.3" top="0.4" bottom="0.6" header="0" footer="0.3"/>
  <pageSetup scale="54" orientation="landscape" r:id="rId1"/>
  <headerFooter alignWithMargins="0">
    <oddFooter>&amp;CPage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T93"/>
  <sheetViews>
    <sheetView zoomScale="85" zoomScaleNormal="85" zoomScaleSheetLayoutView="80" zoomScalePageLayoutView="80" workbookViewId="0">
      <selection activeCell="B30" sqref="B30"/>
    </sheetView>
  </sheetViews>
  <sheetFormatPr defaultRowHeight="12.75" x14ac:dyDescent="0.2"/>
  <cols>
    <col min="1" max="1" width="2.7109375" style="427" customWidth="1"/>
    <col min="2" max="2" width="45.7109375" style="427" customWidth="1"/>
    <col min="3" max="3" width="10.7109375" style="427" customWidth="1"/>
    <col min="4" max="4" width="10.140625" style="427" customWidth="1"/>
    <col min="5" max="5" width="1.5703125" style="381" customWidth="1"/>
    <col min="6" max="6" width="9.7109375" style="381" customWidth="1"/>
    <col min="7" max="7" width="11" style="428" bestFit="1" customWidth="1"/>
    <col min="8" max="8" width="9.140625" style="428" customWidth="1"/>
    <col min="9" max="9" width="8.5703125" style="428" customWidth="1"/>
    <col min="10" max="10" width="9.7109375" style="428" customWidth="1"/>
    <col min="11" max="11" width="7.7109375" style="428" bestFit="1" customWidth="1"/>
    <col min="12" max="12" width="9.140625" style="428" customWidth="1"/>
    <col min="13" max="13" width="8.5703125" style="428" customWidth="1"/>
    <col min="14" max="14" width="9.140625" style="428" customWidth="1"/>
    <col min="15" max="16" width="9.140625" style="428" hidden="1" customWidth="1"/>
    <col min="17" max="17" width="8.5703125" style="428" hidden="1" customWidth="1"/>
    <col min="18" max="19" width="9.140625" style="428" hidden="1" customWidth="1"/>
    <col min="20" max="20" width="8.42578125" style="428" hidden="1" customWidth="1"/>
    <col min="21" max="23" width="8.5703125" style="428" hidden="1" customWidth="1"/>
    <col min="24" max="24" width="9.140625" style="428" hidden="1" customWidth="1"/>
    <col min="25" max="34" width="8.5703125" style="428" hidden="1" customWidth="1"/>
    <col min="35" max="36" width="9.7109375" style="428" hidden="1" customWidth="1"/>
    <col min="37" max="45" width="9.7109375" style="427" hidden="1" customWidth="1"/>
    <col min="46" max="46" width="1.5703125" style="428" customWidth="1"/>
    <col min="47" max="48" width="9.85546875" style="427" hidden="1" customWidth="1"/>
    <col min="49" max="49" width="10.85546875" style="590" customWidth="1"/>
    <col min="50" max="50" width="8.85546875" style="590" customWidth="1"/>
    <col min="51" max="51" width="1.5703125" style="427" customWidth="1"/>
    <col min="52" max="56" width="9.7109375" style="590" customWidth="1"/>
    <col min="57" max="57" width="9.7109375" style="590" hidden="1" customWidth="1"/>
    <col min="58" max="58" width="9.28515625" style="427" hidden="1" customWidth="1"/>
    <col min="59" max="64" width="9.7109375" style="427" hidden="1" customWidth="1"/>
    <col min="65" max="65" width="1.5703125" style="427" customWidth="1"/>
    <col min="66" max="279" width="9.140625" style="380"/>
    <col min="280" max="280" width="2.7109375" style="380" customWidth="1"/>
    <col min="281" max="281" width="38.140625" style="380" customWidth="1"/>
    <col min="282" max="282" width="9.85546875" style="380" customWidth="1"/>
    <col min="283" max="283" width="9.7109375" style="380" customWidth="1"/>
    <col min="284" max="284" width="1.5703125" style="380" customWidth="1"/>
    <col min="285" max="287" width="0" style="380" hidden="1" customWidth="1"/>
    <col min="288" max="296" width="8.5703125" style="380" customWidth="1"/>
    <col min="297" max="311" width="0" style="380" hidden="1" customWidth="1"/>
    <col min="312" max="312" width="1.5703125" style="380" customWidth="1"/>
    <col min="313" max="313" width="9.7109375" style="380" customWidth="1"/>
    <col min="314" max="314" width="9.28515625" style="380" customWidth="1"/>
    <col min="315" max="317" width="9.7109375" style="380" customWidth="1"/>
    <col min="318" max="320" width="0" style="380" hidden="1" customWidth="1"/>
    <col min="321" max="321" width="1.5703125" style="380" customWidth="1"/>
    <col min="322" max="535" width="9.140625" style="380"/>
    <col min="536" max="536" width="2.7109375" style="380" customWidth="1"/>
    <col min="537" max="537" width="38.140625" style="380" customWidth="1"/>
    <col min="538" max="538" width="9.85546875" style="380" customWidth="1"/>
    <col min="539" max="539" width="9.7109375" style="380" customWidth="1"/>
    <col min="540" max="540" width="1.5703125" style="380" customWidth="1"/>
    <col min="541" max="543" width="0" style="380" hidden="1" customWidth="1"/>
    <col min="544" max="552" width="8.5703125" style="380" customWidth="1"/>
    <col min="553" max="567" width="0" style="380" hidden="1" customWidth="1"/>
    <col min="568" max="568" width="1.5703125" style="380" customWidth="1"/>
    <col min="569" max="569" width="9.7109375" style="380" customWidth="1"/>
    <col min="570" max="570" width="9.28515625" style="380" customWidth="1"/>
    <col min="571" max="573" width="9.7109375" style="380" customWidth="1"/>
    <col min="574" max="576" width="0" style="380" hidden="1" customWidth="1"/>
    <col min="577" max="577" width="1.5703125" style="380" customWidth="1"/>
    <col min="578" max="791" width="9.140625" style="380"/>
    <col min="792" max="792" width="2.7109375" style="380" customWidth="1"/>
    <col min="793" max="793" width="38.140625" style="380" customWidth="1"/>
    <col min="794" max="794" width="9.85546875" style="380" customWidth="1"/>
    <col min="795" max="795" width="9.7109375" style="380" customWidth="1"/>
    <col min="796" max="796" width="1.5703125" style="380" customWidth="1"/>
    <col min="797" max="799" width="0" style="380" hidden="1" customWidth="1"/>
    <col min="800" max="808" width="8.5703125" style="380" customWidth="1"/>
    <col min="809" max="823" width="0" style="380" hidden="1" customWidth="1"/>
    <col min="824" max="824" width="1.5703125" style="380" customWidth="1"/>
    <col min="825" max="825" width="9.7109375" style="380" customWidth="1"/>
    <col min="826" max="826" width="9.28515625" style="380" customWidth="1"/>
    <col min="827" max="829" width="9.7109375" style="380" customWidth="1"/>
    <col min="830" max="832" width="0" style="380" hidden="1" customWidth="1"/>
    <col min="833" max="833" width="1.5703125" style="380" customWidth="1"/>
    <col min="834" max="1047" width="9.140625" style="380"/>
    <col min="1048" max="1048" width="2.7109375" style="380" customWidth="1"/>
    <col min="1049" max="1049" width="38.140625" style="380" customWidth="1"/>
    <col min="1050" max="1050" width="9.85546875" style="380" customWidth="1"/>
    <col min="1051" max="1051" width="9.7109375" style="380" customWidth="1"/>
    <col min="1052" max="1052" width="1.5703125" style="380" customWidth="1"/>
    <col min="1053" max="1055" width="0" style="380" hidden="1" customWidth="1"/>
    <col min="1056" max="1064" width="8.5703125" style="380" customWidth="1"/>
    <col min="1065" max="1079" width="0" style="380" hidden="1" customWidth="1"/>
    <col min="1080" max="1080" width="1.5703125" style="380" customWidth="1"/>
    <col min="1081" max="1081" width="9.7109375" style="380" customWidth="1"/>
    <col min="1082" max="1082" width="9.28515625" style="380" customWidth="1"/>
    <col min="1083" max="1085" width="9.7109375" style="380" customWidth="1"/>
    <col min="1086" max="1088" width="0" style="380" hidden="1" customWidth="1"/>
    <col min="1089" max="1089" width="1.5703125" style="380" customWidth="1"/>
    <col min="1090" max="1303" width="9.140625" style="380"/>
    <col min="1304" max="1304" width="2.7109375" style="380" customWidth="1"/>
    <col min="1305" max="1305" width="38.140625" style="380" customWidth="1"/>
    <col min="1306" max="1306" width="9.85546875" style="380" customWidth="1"/>
    <col min="1307" max="1307" width="9.7109375" style="380" customWidth="1"/>
    <col min="1308" max="1308" width="1.5703125" style="380" customWidth="1"/>
    <col min="1309" max="1311" width="0" style="380" hidden="1" customWidth="1"/>
    <col min="1312" max="1320" width="8.5703125" style="380" customWidth="1"/>
    <col min="1321" max="1335" width="0" style="380" hidden="1" customWidth="1"/>
    <col min="1336" max="1336" width="1.5703125" style="380" customWidth="1"/>
    <col min="1337" max="1337" width="9.7109375" style="380" customWidth="1"/>
    <col min="1338" max="1338" width="9.28515625" style="380" customWidth="1"/>
    <col min="1339" max="1341" width="9.7109375" style="380" customWidth="1"/>
    <col min="1342" max="1344" width="0" style="380" hidden="1" customWidth="1"/>
    <col min="1345" max="1345" width="1.5703125" style="380" customWidth="1"/>
    <col min="1346" max="1559" width="9.140625" style="380"/>
    <col min="1560" max="1560" width="2.7109375" style="380" customWidth="1"/>
    <col min="1561" max="1561" width="38.140625" style="380" customWidth="1"/>
    <col min="1562" max="1562" width="9.85546875" style="380" customWidth="1"/>
    <col min="1563" max="1563" width="9.7109375" style="380" customWidth="1"/>
    <col min="1564" max="1564" width="1.5703125" style="380" customWidth="1"/>
    <col min="1565" max="1567" width="0" style="380" hidden="1" customWidth="1"/>
    <col min="1568" max="1576" width="8.5703125" style="380" customWidth="1"/>
    <col min="1577" max="1591" width="0" style="380" hidden="1" customWidth="1"/>
    <col min="1592" max="1592" width="1.5703125" style="380" customWidth="1"/>
    <col min="1593" max="1593" width="9.7109375" style="380" customWidth="1"/>
    <col min="1594" max="1594" width="9.28515625" style="380" customWidth="1"/>
    <col min="1595" max="1597" width="9.7109375" style="380" customWidth="1"/>
    <col min="1598" max="1600" width="0" style="380" hidden="1" customWidth="1"/>
    <col min="1601" max="1601" width="1.5703125" style="380" customWidth="1"/>
    <col min="1602" max="1815" width="9.140625" style="380"/>
    <col min="1816" max="1816" width="2.7109375" style="380" customWidth="1"/>
    <col min="1817" max="1817" width="38.140625" style="380" customWidth="1"/>
    <col min="1818" max="1818" width="9.85546875" style="380" customWidth="1"/>
    <col min="1819" max="1819" width="9.7109375" style="380" customWidth="1"/>
    <col min="1820" max="1820" width="1.5703125" style="380" customWidth="1"/>
    <col min="1821" max="1823" width="0" style="380" hidden="1" customWidth="1"/>
    <col min="1824" max="1832" width="8.5703125" style="380" customWidth="1"/>
    <col min="1833" max="1847" width="0" style="380" hidden="1" customWidth="1"/>
    <col min="1848" max="1848" width="1.5703125" style="380" customWidth="1"/>
    <col min="1849" max="1849" width="9.7109375" style="380" customWidth="1"/>
    <col min="1850" max="1850" width="9.28515625" style="380" customWidth="1"/>
    <col min="1851" max="1853" width="9.7109375" style="380" customWidth="1"/>
    <col min="1854" max="1856" width="0" style="380" hidden="1" customWidth="1"/>
    <col min="1857" max="1857" width="1.5703125" style="380" customWidth="1"/>
    <col min="1858" max="2071" width="9.140625" style="380"/>
    <col min="2072" max="2072" width="2.7109375" style="380" customWidth="1"/>
    <col min="2073" max="2073" width="38.140625" style="380" customWidth="1"/>
    <col min="2074" max="2074" width="9.85546875" style="380" customWidth="1"/>
    <col min="2075" max="2075" width="9.7109375" style="380" customWidth="1"/>
    <col min="2076" max="2076" width="1.5703125" style="380" customWidth="1"/>
    <col min="2077" max="2079" width="0" style="380" hidden="1" customWidth="1"/>
    <col min="2080" max="2088" width="8.5703125" style="380" customWidth="1"/>
    <col min="2089" max="2103" width="0" style="380" hidden="1" customWidth="1"/>
    <col min="2104" max="2104" width="1.5703125" style="380" customWidth="1"/>
    <col min="2105" max="2105" width="9.7109375" style="380" customWidth="1"/>
    <col min="2106" max="2106" width="9.28515625" style="380" customWidth="1"/>
    <col min="2107" max="2109" width="9.7109375" style="380" customWidth="1"/>
    <col min="2110" max="2112" width="0" style="380" hidden="1" customWidth="1"/>
    <col min="2113" max="2113" width="1.5703125" style="380" customWidth="1"/>
    <col min="2114" max="2327" width="9.140625" style="380"/>
    <col min="2328" max="2328" width="2.7109375" style="380" customWidth="1"/>
    <col min="2329" max="2329" width="38.140625" style="380" customWidth="1"/>
    <col min="2330" max="2330" width="9.85546875" style="380" customWidth="1"/>
    <col min="2331" max="2331" width="9.7109375" style="380" customWidth="1"/>
    <col min="2332" max="2332" width="1.5703125" style="380" customWidth="1"/>
    <col min="2333" max="2335" width="0" style="380" hidden="1" customWidth="1"/>
    <col min="2336" max="2344" width="8.5703125" style="380" customWidth="1"/>
    <col min="2345" max="2359" width="0" style="380" hidden="1" customWidth="1"/>
    <col min="2360" max="2360" width="1.5703125" style="380" customWidth="1"/>
    <col min="2361" max="2361" width="9.7109375" style="380" customWidth="1"/>
    <col min="2362" max="2362" width="9.28515625" style="380" customWidth="1"/>
    <col min="2363" max="2365" width="9.7109375" style="380" customWidth="1"/>
    <col min="2366" max="2368" width="0" style="380" hidden="1" customWidth="1"/>
    <col min="2369" max="2369" width="1.5703125" style="380" customWidth="1"/>
    <col min="2370" max="2583" width="9.140625" style="380"/>
    <col min="2584" max="2584" width="2.7109375" style="380" customWidth="1"/>
    <col min="2585" max="2585" width="38.140625" style="380" customWidth="1"/>
    <col min="2586" max="2586" width="9.85546875" style="380" customWidth="1"/>
    <col min="2587" max="2587" width="9.7109375" style="380" customWidth="1"/>
    <col min="2588" max="2588" width="1.5703125" style="380" customWidth="1"/>
    <col min="2589" max="2591" width="0" style="380" hidden="1" customWidth="1"/>
    <col min="2592" max="2600" width="8.5703125" style="380" customWidth="1"/>
    <col min="2601" max="2615" width="0" style="380" hidden="1" customWidth="1"/>
    <col min="2616" max="2616" width="1.5703125" style="380" customWidth="1"/>
    <col min="2617" max="2617" width="9.7109375" style="380" customWidth="1"/>
    <col min="2618" max="2618" width="9.28515625" style="380" customWidth="1"/>
    <col min="2619" max="2621" width="9.7109375" style="380" customWidth="1"/>
    <col min="2622" max="2624" width="0" style="380" hidden="1" customWidth="1"/>
    <col min="2625" max="2625" width="1.5703125" style="380" customWidth="1"/>
    <col min="2626" max="2839" width="9.140625" style="380"/>
    <col min="2840" max="2840" width="2.7109375" style="380" customWidth="1"/>
    <col min="2841" max="2841" width="38.140625" style="380" customWidth="1"/>
    <col min="2842" max="2842" width="9.85546875" style="380" customWidth="1"/>
    <col min="2843" max="2843" width="9.7109375" style="380" customWidth="1"/>
    <col min="2844" max="2844" width="1.5703125" style="380" customWidth="1"/>
    <col min="2845" max="2847" width="0" style="380" hidden="1" customWidth="1"/>
    <col min="2848" max="2856" width="8.5703125" style="380" customWidth="1"/>
    <col min="2857" max="2871" width="0" style="380" hidden="1" customWidth="1"/>
    <col min="2872" max="2872" width="1.5703125" style="380" customWidth="1"/>
    <col min="2873" max="2873" width="9.7109375" style="380" customWidth="1"/>
    <col min="2874" max="2874" width="9.28515625" style="380" customWidth="1"/>
    <col min="2875" max="2877" width="9.7109375" style="380" customWidth="1"/>
    <col min="2878" max="2880" width="0" style="380" hidden="1" customWidth="1"/>
    <col min="2881" max="2881" width="1.5703125" style="380" customWidth="1"/>
    <col min="2882" max="3095" width="9.140625" style="380"/>
    <col min="3096" max="3096" width="2.7109375" style="380" customWidth="1"/>
    <col min="3097" max="3097" width="38.140625" style="380" customWidth="1"/>
    <col min="3098" max="3098" width="9.85546875" style="380" customWidth="1"/>
    <col min="3099" max="3099" width="9.7109375" style="380" customWidth="1"/>
    <col min="3100" max="3100" width="1.5703125" style="380" customWidth="1"/>
    <col min="3101" max="3103" width="0" style="380" hidden="1" customWidth="1"/>
    <col min="3104" max="3112" width="8.5703125" style="380" customWidth="1"/>
    <col min="3113" max="3127" width="0" style="380" hidden="1" customWidth="1"/>
    <col min="3128" max="3128" width="1.5703125" style="380" customWidth="1"/>
    <col min="3129" max="3129" width="9.7109375" style="380" customWidth="1"/>
    <col min="3130" max="3130" width="9.28515625" style="380" customWidth="1"/>
    <col min="3131" max="3133" width="9.7109375" style="380" customWidth="1"/>
    <col min="3134" max="3136" width="0" style="380" hidden="1" customWidth="1"/>
    <col min="3137" max="3137" width="1.5703125" style="380" customWidth="1"/>
    <col min="3138" max="3351" width="9.140625" style="380"/>
    <col min="3352" max="3352" width="2.7109375" style="380" customWidth="1"/>
    <col min="3353" max="3353" width="38.140625" style="380" customWidth="1"/>
    <col min="3354" max="3354" width="9.85546875" style="380" customWidth="1"/>
    <col min="3355" max="3355" width="9.7109375" style="380" customWidth="1"/>
    <col min="3356" max="3356" width="1.5703125" style="380" customWidth="1"/>
    <col min="3357" max="3359" width="0" style="380" hidden="1" customWidth="1"/>
    <col min="3360" max="3368" width="8.5703125" style="380" customWidth="1"/>
    <col min="3369" max="3383" width="0" style="380" hidden="1" customWidth="1"/>
    <col min="3384" max="3384" width="1.5703125" style="380" customWidth="1"/>
    <col min="3385" max="3385" width="9.7109375" style="380" customWidth="1"/>
    <col min="3386" max="3386" width="9.28515625" style="380" customWidth="1"/>
    <col min="3387" max="3389" width="9.7109375" style="380" customWidth="1"/>
    <col min="3390" max="3392" width="0" style="380" hidden="1" customWidth="1"/>
    <col min="3393" max="3393" width="1.5703125" style="380" customWidth="1"/>
    <col min="3394" max="3607" width="9.140625" style="380"/>
    <col min="3608" max="3608" width="2.7109375" style="380" customWidth="1"/>
    <col min="3609" max="3609" width="38.140625" style="380" customWidth="1"/>
    <col min="3610" max="3610" width="9.85546875" style="380" customWidth="1"/>
    <col min="3611" max="3611" width="9.7109375" style="380" customWidth="1"/>
    <col min="3612" max="3612" width="1.5703125" style="380" customWidth="1"/>
    <col min="3613" max="3615" width="0" style="380" hidden="1" customWidth="1"/>
    <col min="3616" max="3624" width="8.5703125" style="380" customWidth="1"/>
    <col min="3625" max="3639" width="0" style="380" hidden="1" customWidth="1"/>
    <col min="3640" max="3640" width="1.5703125" style="380" customWidth="1"/>
    <col min="3641" max="3641" width="9.7109375" style="380" customWidth="1"/>
    <col min="3642" max="3642" width="9.28515625" style="380" customWidth="1"/>
    <col min="3643" max="3645" width="9.7109375" style="380" customWidth="1"/>
    <col min="3646" max="3648" width="0" style="380" hidden="1" customWidth="1"/>
    <col min="3649" max="3649" width="1.5703125" style="380" customWidth="1"/>
    <col min="3650" max="3863" width="9.140625" style="380"/>
    <col min="3864" max="3864" width="2.7109375" style="380" customWidth="1"/>
    <col min="3865" max="3865" width="38.140625" style="380" customWidth="1"/>
    <col min="3866" max="3866" width="9.85546875" style="380" customWidth="1"/>
    <col min="3867" max="3867" width="9.7109375" style="380" customWidth="1"/>
    <col min="3868" max="3868" width="1.5703125" style="380" customWidth="1"/>
    <col min="3869" max="3871" width="0" style="380" hidden="1" customWidth="1"/>
    <col min="3872" max="3880" width="8.5703125" style="380" customWidth="1"/>
    <col min="3881" max="3895" width="0" style="380" hidden="1" customWidth="1"/>
    <col min="3896" max="3896" width="1.5703125" style="380" customWidth="1"/>
    <col min="3897" max="3897" width="9.7109375" style="380" customWidth="1"/>
    <col min="3898" max="3898" width="9.28515625" style="380" customWidth="1"/>
    <col min="3899" max="3901" width="9.7109375" style="380" customWidth="1"/>
    <col min="3902" max="3904" width="0" style="380" hidden="1" customWidth="1"/>
    <col min="3905" max="3905" width="1.5703125" style="380" customWidth="1"/>
    <col min="3906" max="4119" width="9.140625" style="380"/>
    <col min="4120" max="4120" width="2.7109375" style="380" customWidth="1"/>
    <col min="4121" max="4121" width="38.140625" style="380" customWidth="1"/>
    <col min="4122" max="4122" width="9.85546875" style="380" customWidth="1"/>
    <col min="4123" max="4123" width="9.7109375" style="380" customWidth="1"/>
    <col min="4124" max="4124" width="1.5703125" style="380" customWidth="1"/>
    <col min="4125" max="4127" width="0" style="380" hidden="1" customWidth="1"/>
    <col min="4128" max="4136" width="8.5703125" style="380" customWidth="1"/>
    <col min="4137" max="4151" width="0" style="380" hidden="1" customWidth="1"/>
    <col min="4152" max="4152" width="1.5703125" style="380" customWidth="1"/>
    <col min="4153" max="4153" width="9.7109375" style="380" customWidth="1"/>
    <col min="4154" max="4154" width="9.28515625" style="380" customWidth="1"/>
    <col min="4155" max="4157" width="9.7109375" style="380" customWidth="1"/>
    <col min="4158" max="4160" width="0" style="380" hidden="1" customWidth="1"/>
    <col min="4161" max="4161" width="1.5703125" style="380" customWidth="1"/>
    <col min="4162" max="4375" width="9.140625" style="380"/>
    <col min="4376" max="4376" width="2.7109375" style="380" customWidth="1"/>
    <col min="4377" max="4377" width="38.140625" style="380" customWidth="1"/>
    <col min="4378" max="4378" width="9.85546875" style="380" customWidth="1"/>
    <col min="4379" max="4379" width="9.7109375" style="380" customWidth="1"/>
    <col min="4380" max="4380" width="1.5703125" style="380" customWidth="1"/>
    <col min="4381" max="4383" width="0" style="380" hidden="1" customWidth="1"/>
    <col min="4384" max="4392" width="8.5703125" style="380" customWidth="1"/>
    <col min="4393" max="4407" width="0" style="380" hidden="1" customWidth="1"/>
    <col min="4408" max="4408" width="1.5703125" style="380" customWidth="1"/>
    <col min="4409" max="4409" width="9.7109375" style="380" customWidth="1"/>
    <col min="4410" max="4410" width="9.28515625" style="380" customWidth="1"/>
    <col min="4411" max="4413" width="9.7109375" style="380" customWidth="1"/>
    <col min="4414" max="4416" width="0" style="380" hidden="1" customWidth="1"/>
    <col min="4417" max="4417" width="1.5703125" style="380" customWidth="1"/>
    <col min="4418" max="4631" width="9.140625" style="380"/>
    <col min="4632" max="4632" width="2.7109375" style="380" customWidth="1"/>
    <col min="4633" max="4633" width="38.140625" style="380" customWidth="1"/>
    <col min="4634" max="4634" width="9.85546875" style="380" customWidth="1"/>
    <col min="4635" max="4635" width="9.7109375" style="380" customWidth="1"/>
    <col min="4636" max="4636" width="1.5703125" style="380" customWidth="1"/>
    <col min="4637" max="4639" width="0" style="380" hidden="1" customWidth="1"/>
    <col min="4640" max="4648" width="8.5703125" style="380" customWidth="1"/>
    <col min="4649" max="4663" width="0" style="380" hidden="1" customWidth="1"/>
    <col min="4664" max="4664" width="1.5703125" style="380" customWidth="1"/>
    <col min="4665" max="4665" width="9.7109375" style="380" customWidth="1"/>
    <col min="4666" max="4666" width="9.28515625" style="380" customWidth="1"/>
    <col min="4667" max="4669" width="9.7109375" style="380" customWidth="1"/>
    <col min="4670" max="4672" width="0" style="380" hidden="1" customWidth="1"/>
    <col min="4673" max="4673" width="1.5703125" style="380" customWidth="1"/>
    <col min="4674" max="4887" width="9.140625" style="380"/>
    <col min="4888" max="4888" width="2.7109375" style="380" customWidth="1"/>
    <col min="4889" max="4889" width="38.140625" style="380" customWidth="1"/>
    <col min="4890" max="4890" width="9.85546875" style="380" customWidth="1"/>
    <col min="4891" max="4891" width="9.7109375" style="380" customWidth="1"/>
    <col min="4892" max="4892" width="1.5703125" style="380" customWidth="1"/>
    <col min="4893" max="4895" width="0" style="380" hidden="1" customWidth="1"/>
    <col min="4896" max="4904" width="8.5703125" style="380" customWidth="1"/>
    <col min="4905" max="4919" width="0" style="380" hidden="1" customWidth="1"/>
    <col min="4920" max="4920" width="1.5703125" style="380" customWidth="1"/>
    <col min="4921" max="4921" width="9.7109375" style="380" customWidth="1"/>
    <col min="4922" max="4922" width="9.28515625" style="380" customWidth="1"/>
    <col min="4923" max="4925" width="9.7109375" style="380" customWidth="1"/>
    <col min="4926" max="4928" width="0" style="380" hidden="1" customWidth="1"/>
    <col min="4929" max="4929" width="1.5703125" style="380" customWidth="1"/>
    <col min="4930" max="5143" width="9.140625" style="380"/>
    <col min="5144" max="5144" width="2.7109375" style="380" customWidth="1"/>
    <col min="5145" max="5145" width="38.140625" style="380" customWidth="1"/>
    <col min="5146" max="5146" width="9.85546875" style="380" customWidth="1"/>
    <col min="5147" max="5147" width="9.7109375" style="380" customWidth="1"/>
    <col min="5148" max="5148" width="1.5703125" style="380" customWidth="1"/>
    <col min="5149" max="5151" width="0" style="380" hidden="1" customWidth="1"/>
    <col min="5152" max="5160" width="8.5703125" style="380" customWidth="1"/>
    <col min="5161" max="5175" width="0" style="380" hidden="1" customWidth="1"/>
    <col min="5176" max="5176" width="1.5703125" style="380" customWidth="1"/>
    <col min="5177" max="5177" width="9.7109375" style="380" customWidth="1"/>
    <col min="5178" max="5178" width="9.28515625" style="380" customWidth="1"/>
    <col min="5179" max="5181" width="9.7109375" style="380" customWidth="1"/>
    <col min="5182" max="5184" width="0" style="380" hidden="1" customWidth="1"/>
    <col min="5185" max="5185" width="1.5703125" style="380" customWidth="1"/>
    <col min="5186" max="5399" width="9.140625" style="380"/>
    <col min="5400" max="5400" width="2.7109375" style="380" customWidth="1"/>
    <col min="5401" max="5401" width="38.140625" style="380" customWidth="1"/>
    <col min="5402" max="5402" width="9.85546875" style="380" customWidth="1"/>
    <col min="5403" max="5403" width="9.7109375" style="380" customWidth="1"/>
    <col min="5404" max="5404" width="1.5703125" style="380" customWidth="1"/>
    <col min="5405" max="5407" width="0" style="380" hidden="1" customWidth="1"/>
    <col min="5408" max="5416" width="8.5703125" style="380" customWidth="1"/>
    <col min="5417" max="5431" width="0" style="380" hidden="1" customWidth="1"/>
    <col min="5432" max="5432" width="1.5703125" style="380" customWidth="1"/>
    <col min="5433" max="5433" width="9.7109375" style="380" customWidth="1"/>
    <col min="5434" max="5434" width="9.28515625" style="380" customWidth="1"/>
    <col min="5435" max="5437" width="9.7109375" style="380" customWidth="1"/>
    <col min="5438" max="5440" width="0" style="380" hidden="1" customWidth="1"/>
    <col min="5441" max="5441" width="1.5703125" style="380" customWidth="1"/>
    <col min="5442" max="5655" width="9.140625" style="380"/>
    <col min="5656" max="5656" width="2.7109375" style="380" customWidth="1"/>
    <col min="5657" max="5657" width="38.140625" style="380" customWidth="1"/>
    <col min="5658" max="5658" width="9.85546875" style="380" customWidth="1"/>
    <col min="5659" max="5659" width="9.7109375" style="380" customWidth="1"/>
    <col min="5660" max="5660" width="1.5703125" style="380" customWidth="1"/>
    <col min="5661" max="5663" width="0" style="380" hidden="1" customWidth="1"/>
    <col min="5664" max="5672" width="8.5703125" style="380" customWidth="1"/>
    <col min="5673" max="5687" width="0" style="380" hidden="1" customWidth="1"/>
    <col min="5688" max="5688" width="1.5703125" style="380" customWidth="1"/>
    <col min="5689" max="5689" width="9.7109375" style="380" customWidth="1"/>
    <col min="5690" max="5690" width="9.28515625" style="380" customWidth="1"/>
    <col min="5691" max="5693" width="9.7109375" style="380" customWidth="1"/>
    <col min="5694" max="5696" width="0" style="380" hidden="1" customWidth="1"/>
    <col min="5697" max="5697" width="1.5703125" style="380" customWidth="1"/>
    <col min="5698" max="5911" width="9.140625" style="380"/>
    <col min="5912" max="5912" width="2.7109375" style="380" customWidth="1"/>
    <col min="5913" max="5913" width="38.140625" style="380" customWidth="1"/>
    <col min="5914" max="5914" width="9.85546875" style="380" customWidth="1"/>
    <col min="5915" max="5915" width="9.7109375" style="380" customWidth="1"/>
    <col min="5916" max="5916" width="1.5703125" style="380" customWidth="1"/>
    <col min="5917" max="5919" width="0" style="380" hidden="1" customWidth="1"/>
    <col min="5920" max="5928" width="8.5703125" style="380" customWidth="1"/>
    <col min="5929" max="5943" width="0" style="380" hidden="1" customWidth="1"/>
    <col min="5944" max="5944" width="1.5703125" style="380" customWidth="1"/>
    <col min="5945" max="5945" width="9.7109375" style="380" customWidth="1"/>
    <col min="5946" max="5946" width="9.28515625" style="380" customWidth="1"/>
    <col min="5947" max="5949" width="9.7109375" style="380" customWidth="1"/>
    <col min="5950" max="5952" width="0" style="380" hidden="1" customWidth="1"/>
    <col min="5953" max="5953" width="1.5703125" style="380" customWidth="1"/>
    <col min="5954" max="6167" width="9.140625" style="380"/>
    <col min="6168" max="6168" width="2.7109375" style="380" customWidth="1"/>
    <col min="6169" max="6169" width="38.140625" style="380" customWidth="1"/>
    <col min="6170" max="6170" width="9.85546875" style="380" customWidth="1"/>
    <col min="6171" max="6171" width="9.7109375" style="380" customWidth="1"/>
    <col min="6172" max="6172" width="1.5703125" style="380" customWidth="1"/>
    <col min="6173" max="6175" width="0" style="380" hidden="1" customWidth="1"/>
    <col min="6176" max="6184" width="8.5703125" style="380" customWidth="1"/>
    <col min="6185" max="6199" width="0" style="380" hidden="1" customWidth="1"/>
    <col min="6200" max="6200" width="1.5703125" style="380" customWidth="1"/>
    <col min="6201" max="6201" width="9.7109375" style="380" customWidth="1"/>
    <col min="6202" max="6202" width="9.28515625" style="380" customWidth="1"/>
    <col min="6203" max="6205" width="9.7109375" style="380" customWidth="1"/>
    <col min="6206" max="6208" width="0" style="380" hidden="1" customWidth="1"/>
    <col min="6209" max="6209" width="1.5703125" style="380" customWidth="1"/>
    <col min="6210" max="6423" width="9.140625" style="380"/>
    <col min="6424" max="6424" width="2.7109375" style="380" customWidth="1"/>
    <col min="6425" max="6425" width="38.140625" style="380" customWidth="1"/>
    <col min="6426" max="6426" width="9.85546875" style="380" customWidth="1"/>
    <col min="6427" max="6427" width="9.7109375" style="380" customWidth="1"/>
    <col min="6428" max="6428" width="1.5703125" style="380" customWidth="1"/>
    <col min="6429" max="6431" width="0" style="380" hidden="1" customWidth="1"/>
    <col min="6432" max="6440" width="8.5703125" style="380" customWidth="1"/>
    <col min="6441" max="6455" width="0" style="380" hidden="1" customWidth="1"/>
    <col min="6456" max="6456" width="1.5703125" style="380" customWidth="1"/>
    <col min="6457" max="6457" width="9.7109375" style="380" customWidth="1"/>
    <col min="6458" max="6458" width="9.28515625" style="380" customWidth="1"/>
    <col min="6459" max="6461" width="9.7109375" style="380" customWidth="1"/>
    <col min="6462" max="6464" width="0" style="380" hidden="1" customWidth="1"/>
    <col min="6465" max="6465" width="1.5703125" style="380" customWidth="1"/>
    <col min="6466" max="6679" width="9.140625" style="380"/>
    <col min="6680" max="6680" width="2.7109375" style="380" customWidth="1"/>
    <col min="6681" max="6681" width="38.140625" style="380" customWidth="1"/>
    <col min="6682" max="6682" width="9.85546875" style="380" customWidth="1"/>
    <col min="6683" max="6683" width="9.7109375" style="380" customWidth="1"/>
    <col min="6684" max="6684" width="1.5703125" style="380" customWidth="1"/>
    <col min="6685" max="6687" width="0" style="380" hidden="1" customWidth="1"/>
    <col min="6688" max="6696" width="8.5703125" style="380" customWidth="1"/>
    <col min="6697" max="6711" width="0" style="380" hidden="1" customWidth="1"/>
    <col min="6712" max="6712" width="1.5703125" style="380" customWidth="1"/>
    <col min="6713" max="6713" width="9.7109375" style="380" customWidth="1"/>
    <col min="6714" max="6714" width="9.28515625" style="380" customWidth="1"/>
    <col min="6715" max="6717" width="9.7109375" style="380" customWidth="1"/>
    <col min="6718" max="6720" width="0" style="380" hidden="1" customWidth="1"/>
    <col min="6721" max="6721" width="1.5703125" style="380" customWidth="1"/>
    <col min="6722" max="6935" width="9.140625" style="380"/>
    <col min="6936" max="6936" width="2.7109375" style="380" customWidth="1"/>
    <col min="6937" max="6937" width="38.140625" style="380" customWidth="1"/>
    <col min="6938" max="6938" width="9.85546875" style="380" customWidth="1"/>
    <col min="6939" max="6939" width="9.7109375" style="380" customWidth="1"/>
    <col min="6940" max="6940" width="1.5703125" style="380" customWidth="1"/>
    <col min="6941" max="6943" width="0" style="380" hidden="1" customWidth="1"/>
    <col min="6944" max="6952" width="8.5703125" style="380" customWidth="1"/>
    <col min="6953" max="6967" width="0" style="380" hidden="1" customWidth="1"/>
    <col min="6968" max="6968" width="1.5703125" style="380" customWidth="1"/>
    <col min="6969" max="6969" width="9.7109375" style="380" customWidth="1"/>
    <col min="6970" max="6970" width="9.28515625" style="380" customWidth="1"/>
    <col min="6971" max="6973" width="9.7109375" style="380" customWidth="1"/>
    <col min="6974" max="6976" width="0" style="380" hidden="1" customWidth="1"/>
    <col min="6977" max="6977" width="1.5703125" style="380" customWidth="1"/>
    <col min="6978" max="7191" width="9.140625" style="380"/>
    <col min="7192" max="7192" width="2.7109375" style="380" customWidth="1"/>
    <col min="7193" max="7193" width="38.140625" style="380" customWidth="1"/>
    <col min="7194" max="7194" width="9.85546875" style="380" customWidth="1"/>
    <col min="7195" max="7195" width="9.7109375" style="380" customWidth="1"/>
    <col min="7196" max="7196" width="1.5703125" style="380" customWidth="1"/>
    <col min="7197" max="7199" width="0" style="380" hidden="1" customWidth="1"/>
    <col min="7200" max="7208" width="8.5703125" style="380" customWidth="1"/>
    <col min="7209" max="7223" width="0" style="380" hidden="1" customWidth="1"/>
    <col min="7224" max="7224" width="1.5703125" style="380" customWidth="1"/>
    <col min="7225" max="7225" width="9.7109375" style="380" customWidth="1"/>
    <col min="7226" max="7226" width="9.28515625" style="380" customWidth="1"/>
    <col min="7227" max="7229" width="9.7109375" style="380" customWidth="1"/>
    <col min="7230" max="7232" width="0" style="380" hidden="1" customWidth="1"/>
    <col min="7233" max="7233" width="1.5703125" style="380" customWidth="1"/>
    <col min="7234" max="7447" width="9.140625" style="380"/>
    <col min="7448" max="7448" width="2.7109375" style="380" customWidth="1"/>
    <col min="7449" max="7449" width="38.140625" style="380" customWidth="1"/>
    <col min="7450" max="7450" width="9.85546875" style="380" customWidth="1"/>
    <col min="7451" max="7451" width="9.7109375" style="380" customWidth="1"/>
    <col min="7452" max="7452" width="1.5703125" style="380" customWidth="1"/>
    <col min="7453" max="7455" width="0" style="380" hidden="1" customWidth="1"/>
    <col min="7456" max="7464" width="8.5703125" style="380" customWidth="1"/>
    <col min="7465" max="7479" width="0" style="380" hidden="1" customWidth="1"/>
    <col min="7480" max="7480" width="1.5703125" style="380" customWidth="1"/>
    <col min="7481" max="7481" width="9.7109375" style="380" customWidth="1"/>
    <col min="7482" max="7482" width="9.28515625" style="380" customWidth="1"/>
    <col min="7483" max="7485" width="9.7109375" style="380" customWidth="1"/>
    <col min="7486" max="7488" width="0" style="380" hidden="1" customWidth="1"/>
    <col min="7489" max="7489" width="1.5703125" style="380" customWidth="1"/>
    <col min="7490" max="7703" width="9.140625" style="380"/>
    <col min="7704" max="7704" width="2.7109375" style="380" customWidth="1"/>
    <col min="7705" max="7705" width="38.140625" style="380" customWidth="1"/>
    <col min="7706" max="7706" width="9.85546875" style="380" customWidth="1"/>
    <col min="7707" max="7707" width="9.7109375" style="380" customWidth="1"/>
    <col min="7708" max="7708" width="1.5703125" style="380" customWidth="1"/>
    <col min="7709" max="7711" width="0" style="380" hidden="1" customWidth="1"/>
    <col min="7712" max="7720" width="8.5703125" style="380" customWidth="1"/>
    <col min="7721" max="7735" width="0" style="380" hidden="1" customWidth="1"/>
    <col min="7736" max="7736" width="1.5703125" style="380" customWidth="1"/>
    <col min="7737" max="7737" width="9.7109375" style="380" customWidth="1"/>
    <col min="7738" max="7738" width="9.28515625" style="380" customWidth="1"/>
    <col min="7739" max="7741" width="9.7109375" style="380" customWidth="1"/>
    <col min="7742" max="7744" width="0" style="380" hidden="1" customWidth="1"/>
    <col min="7745" max="7745" width="1.5703125" style="380" customWidth="1"/>
    <col min="7746" max="7959" width="9.140625" style="380"/>
    <col min="7960" max="7960" width="2.7109375" style="380" customWidth="1"/>
    <col min="7961" max="7961" width="38.140625" style="380" customWidth="1"/>
    <col min="7962" max="7962" width="9.85546875" style="380" customWidth="1"/>
    <col min="7963" max="7963" width="9.7109375" style="380" customWidth="1"/>
    <col min="7964" max="7964" width="1.5703125" style="380" customWidth="1"/>
    <col min="7965" max="7967" width="0" style="380" hidden="1" customWidth="1"/>
    <col min="7968" max="7976" width="8.5703125" style="380" customWidth="1"/>
    <col min="7977" max="7991" width="0" style="380" hidden="1" customWidth="1"/>
    <col min="7992" max="7992" width="1.5703125" style="380" customWidth="1"/>
    <col min="7993" max="7993" width="9.7109375" style="380" customWidth="1"/>
    <col min="7994" max="7994" width="9.28515625" style="380" customWidth="1"/>
    <col min="7995" max="7997" width="9.7109375" style="380" customWidth="1"/>
    <col min="7998" max="8000" width="0" style="380" hidden="1" customWidth="1"/>
    <col min="8001" max="8001" width="1.5703125" style="380" customWidth="1"/>
    <col min="8002" max="8215" width="9.140625" style="380"/>
    <col min="8216" max="8216" width="2.7109375" style="380" customWidth="1"/>
    <col min="8217" max="8217" width="38.140625" style="380" customWidth="1"/>
    <col min="8218" max="8218" width="9.85546875" style="380" customWidth="1"/>
    <col min="8219" max="8219" width="9.7109375" style="380" customWidth="1"/>
    <col min="8220" max="8220" width="1.5703125" style="380" customWidth="1"/>
    <col min="8221" max="8223" width="0" style="380" hidden="1" customWidth="1"/>
    <col min="8224" max="8232" width="8.5703125" style="380" customWidth="1"/>
    <col min="8233" max="8247" width="0" style="380" hidden="1" customWidth="1"/>
    <col min="8248" max="8248" width="1.5703125" style="380" customWidth="1"/>
    <col min="8249" max="8249" width="9.7109375" style="380" customWidth="1"/>
    <col min="8250" max="8250" width="9.28515625" style="380" customWidth="1"/>
    <col min="8251" max="8253" width="9.7109375" style="380" customWidth="1"/>
    <col min="8254" max="8256" width="0" style="380" hidden="1" customWidth="1"/>
    <col min="8257" max="8257" width="1.5703125" style="380" customWidth="1"/>
    <col min="8258" max="8471" width="9.140625" style="380"/>
    <col min="8472" max="8472" width="2.7109375" style="380" customWidth="1"/>
    <col min="8473" max="8473" width="38.140625" style="380" customWidth="1"/>
    <col min="8474" max="8474" width="9.85546875" style="380" customWidth="1"/>
    <col min="8475" max="8475" width="9.7109375" style="380" customWidth="1"/>
    <col min="8476" max="8476" width="1.5703125" style="380" customWidth="1"/>
    <col min="8477" max="8479" width="0" style="380" hidden="1" customWidth="1"/>
    <col min="8480" max="8488" width="8.5703125" style="380" customWidth="1"/>
    <col min="8489" max="8503" width="0" style="380" hidden="1" customWidth="1"/>
    <col min="8504" max="8504" width="1.5703125" style="380" customWidth="1"/>
    <col min="8505" max="8505" width="9.7109375" style="380" customWidth="1"/>
    <col min="8506" max="8506" width="9.28515625" style="380" customWidth="1"/>
    <col min="8507" max="8509" width="9.7109375" style="380" customWidth="1"/>
    <col min="8510" max="8512" width="0" style="380" hidden="1" customWidth="1"/>
    <col min="8513" max="8513" width="1.5703125" style="380" customWidth="1"/>
    <col min="8514" max="8727" width="9.140625" style="380"/>
    <col min="8728" max="8728" width="2.7109375" style="380" customWidth="1"/>
    <col min="8729" max="8729" width="38.140625" style="380" customWidth="1"/>
    <col min="8730" max="8730" width="9.85546875" style="380" customWidth="1"/>
    <col min="8731" max="8731" width="9.7109375" style="380" customWidth="1"/>
    <col min="8732" max="8732" width="1.5703125" style="380" customWidth="1"/>
    <col min="8733" max="8735" width="0" style="380" hidden="1" customWidth="1"/>
    <col min="8736" max="8744" width="8.5703125" style="380" customWidth="1"/>
    <col min="8745" max="8759" width="0" style="380" hidden="1" customWidth="1"/>
    <col min="8760" max="8760" width="1.5703125" style="380" customWidth="1"/>
    <col min="8761" max="8761" width="9.7109375" style="380" customWidth="1"/>
    <col min="8762" max="8762" width="9.28515625" style="380" customWidth="1"/>
    <col min="8763" max="8765" width="9.7109375" style="380" customWidth="1"/>
    <col min="8766" max="8768" width="0" style="380" hidden="1" customWidth="1"/>
    <col min="8769" max="8769" width="1.5703125" style="380" customWidth="1"/>
    <col min="8770" max="8983" width="9.140625" style="380"/>
    <col min="8984" max="8984" width="2.7109375" style="380" customWidth="1"/>
    <col min="8985" max="8985" width="38.140625" style="380" customWidth="1"/>
    <col min="8986" max="8986" width="9.85546875" style="380" customWidth="1"/>
    <col min="8987" max="8987" width="9.7109375" style="380" customWidth="1"/>
    <col min="8988" max="8988" width="1.5703125" style="380" customWidth="1"/>
    <col min="8989" max="8991" width="0" style="380" hidden="1" customWidth="1"/>
    <col min="8992" max="9000" width="8.5703125" style="380" customWidth="1"/>
    <col min="9001" max="9015" width="0" style="380" hidden="1" customWidth="1"/>
    <col min="9016" max="9016" width="1.5703125" style="380" customWidth="1"/>
    <col min="9017" max="9017" width="9.7109375" style="380" customWidth="1"/>
    <col min="9018" max="9018" width="9.28515625" style="380" customWidth="1"/>
    <col min="9019" max="9021" width="9.7109375" style="380" customWidth="1"/>
    <col min="9022" max="9024" width="0" style="380" hidden="1" customWidth="1"/>
    <col min="9025" max="9025" width="1.5703125" style="380" customWidth="1"/>
    <col min="9026" max="9239" width="9.140625" style="380"/>
    <col min="9240" max="9240" width="2.7109375" style="380" customWidth="1"/>
    <col min="9241" max="9241" width="38.140625" style="380" customWidth="1"/>
    <col min="9242" max="9242" width="9.85546875" style="380" customWidth="1"/>
    <col min="9243" max="9243" width="9.7109375" style="380" customWidth="1"/>
    <col min="9244" max="9244" width="1.5703125" style="380" customWidth="1"/>
    <col min="9245" max="9247" width="0" style="380" hidden="1" customWidth="1"/>
    <col min="9248" max="9256" width="8.5703125" style="380" customWidth="1"/>
    <col min="9257" max="9271" width="0" style="380" hidden="1" customWidth="1"/>
    <col min="9272" max="9272" width="1.5703125" style="380" customWidth="1"/>
    <col min="9273" max="9273" width="9.7109375" style="380" customWidth="1"/>
    <col min="9274" max="9274" width="9.28515625" style="380" customWidth="1"/>
    <col min="9275" max="9277" width="9.7109375" style="380" customWidth="1"/>
    <col min="9278" max="9280" width="0" style="380" hidden="1" customWidth="1"/>
    <col min="9281" max="9281" width="1.5703125" style="380" customWidth="1"/>
    <col min="9282" max="9495" width="9.140625" style="380"/>
    <col min="9496" max="9496" width="2.7109375" style="380" customWidth="1"/>
    <col min="9497" max="9497" width="38.140625" style="380" customWidth="1"/>
    <col min="9498" max="9498" width="9.85546875" style="380" customWidth="1"/>
    <col min="9499" max="9499" width="9.7109375" style="380" customWidth="1"/>
    <col min="9500" max="9500" width="1.5703125" style="380" customWidth="1"/>
    <col min="9501" max="9503" width="0" style="380" hidden="1" customWidth="1"/>
    <col min="9504" max="9512" width="8.5703125" style="380" customWidth="1"/>
    <col min="9513" max="9527" width="0" style="380" hidden="1" customWidth="1"/>
    <col min="9528" max="9528" width="1.5703125" style="380" customWidth="1"/>
    <col min="9529" max="9529" width="9.7109375" style="380" customWidth="1"/>
    <col min="9530" max="9530" width="9.28515625" style="380" customWidth="1"/>
    <col min="9531" max="9533" width="9.7109375" style="380" customWidth="1"/>
    <col min="9534" max="9536" width="0" style="380" hidden="1" customWidth="1"/>
    <col min="9537" max="9537" width="1.5703125" style="380" customWidth="1"/>
    <col min="9538" max="9751" width="9.140625" style="380"/>
    <col min="9752" max="9752" width="2.7109375" style="380" customWidth="1"/>
    <col min="9753" max="9753" width="38.140625" style="380" customWidth="1"/>
    <col min="9754" max="9754" width="9.85546875" style="380" customWidth="1"/>
    <col min="9755" max="9755" width="9.7109375" style="380" customWidth="1"/>
    <col min="9756" max="9756" width="1.5703125" style="380" customWidth="1"/>
    <col min="9757" max="9759" width="0" style="380" hidden="1" customWidth="1"/>
    <col min="9760" max="9768" width="8.5703125" style="380" customWidth="1"/>
    <col min="9769" max="9783" width="0" style="380" hidden="1" customWidth="1"/>
    <col min="9784" max="9784" width="1.5703125" style="380" customWidth="1"/>
    <col min="9785" max="9785" width="9.7109375" style="380" customWidth="1"/>
    <col min="9786" max="9786" width="9.28515625" style="380" customWidth="1"/>
    <col min="9787" max="9789" width="9.7109375" style="380" customWidth="1"/>
    <col min="9790" max="9792" width="0" style="380" hidden="1" customWidth="1"/>
    <col min="9793" max="9793" width="1.5703125" style="380" customWidth="1"/>
    <col min="9794" max="10007" width="9.140625" style="380"/>
    <col min="10008" max="10008" width="2.7109375" style="380" customWidth="1"/>
    <col min="10009" max="10009" width="38.140625" style="380" customWidth="1"/>
    <col min="10010" max="10010" width="9.85546875" style="380" customWidth="1"/>
    <col min="10011" max="10011" width="9.7109375" style="380" customWidth="1"/>
    <col min="10012" max="10012" width="1.5703125" style="380" customWidth="1"/>
    <col min="10013" max="10015" width="0" style="380" hidden="1" customWidth="1"/>
    <col min="10016" max="10024" width="8.5703125" style="380" customWidth="1"/>
    <col min="10025" max="10039" width="0" style="380" hidden="1" customWidth="1"/>
    <col min="10040" max="10040" width="1.5703125" style="380" customWidth="1"/>
    <col min="10041" max="10041" width="9.7109375" style="380" customWidth="1"/>
    <col min="10042" max="10042" width="9.28515625" style="380" customWidth="1"/>
    <col min="10043" max="10045" width="9.7109375" style="380" customWidth="1"/>
    <col min="10046" max="10048" width="0" style="380" hidden="1" customWidth="1"/>
    <col min="10049" max="10049" width="1.5703125" style="380" customWidth="1"/>
    <col min="10050" max="10263" width="9.140625" style="380"/>
    <col min="10264" max="10264" width="2.7109375" style="380" customWidth="1"/>
    <col min="10265" max="10265" width="38.140625" style="380" customWidth="1"/>
    <col min="10266" max="10266" width="9.85546875" style="380" customWidth="1"/>
    <col min="10267" max="10267" width="9.7109375" style="380" customWidth="1"/>
    <col min="10268" max="10268" width="1.5703125" style="380" customWidth="1"/>
    <col min="10269" max="10271" width="0" style="380" hidden="1" customWidth="1"/>
    <col min="10272" max="10280" width="8.5703125" style="380" customWidth="1"/>
    <col min="10281" max="10295" width="0" style="380" hidden="1" customWidth="1"/>
    <col min="10296" max="10296" width="1.5703125" style="380" customWidth="1"/>
    <col min="10297" max="10297" width="9.7109375" style="380" customWidth="1"/>
    <col min="10298" max="10298" width="9.28515625" style="380" customWidth="1"/>
    <col min="10299" max="10301" width="9.7109375" style="380" customWidth="1"/>
    <col min="10302" max="10304" width="0" style="380" hidden="1" customWidth="1"/>
    <col min="10305" max="10305" width="1.5703125" style="380" customWidth="1"/>
    <col min="10306" max="10519" width="9.140625" style="380"/>
    <col min="10520" max="10520" width="2.7109375" style="380" customWidth="1"/>
    <col min="10521" max="10521" width="38.140625" style="380" customWidth="1"/>
    <col min="10522" max="10522" width="9.85546875" style="380" customWidth="1"/>
    <col min="10523" max="10523" width="9.7109375" style="380" customWidth="1"/>
    <col min="10524" max="10524" width="1.5703125" style="380" customWidth="1"/>
    <col min="10525" max="10527" width="0" style="380" hidden="1" customWidth="1"/>
    <col min="10528" max="10536" width="8.5703125" style="380" customWidth="1"/>
    <col min="10537" max="10551" width="0" style="380" hidden="1" customWidth="1"/>
    <col min="10552" max="10552" width="1.5703125" style="380" customWidth="1"/>
    <col min="10553" max="10553" width="9.7109375" style="380" customWidth="1"/>
    <col min="10554" max="10554" width="9.28515625" style="380" customWidth="1"/>
    <col min="10555" max="10557" width="9.7109375" style="380" customWidth="1"/>
    <col min="10558" max="10560" width="0" style="380" hidden="1" customWidth="1"/>
    <col min="10561" max="10561" width="1.5703125" style="380" customWidth="1"/>
    <col min="10562" max="10775" width="9.140625" style="380"/>
    <col min="10776" max="10776" width="2.7109375" style="380" customWidth="1"/>
    <col min="10777" max="10777" width="38.140625" style="380" customWidth="1"/>
    <col min="10778" max="10778" width="9.85546875" style="380" customWidth="1"/>
    <col min="10779" max="10779" width="9.7109375" style="380" customWidth="1"/>
    <col min="10780" max="10780" width="1.5703125" style="380" customWidth="1"/>
    <col min="10781" max="10783" width="0" style="380" hidden="1" customWidth="1"/>
    <col min="10784" max="10792" width="8.5703125" style="380" customWidth="1"/>
    <col min="10793" max="10807" width="0" style="380" hidden="1" customWidth="1"/>
    <col min="10808" max="10808" width="1.5703125" style="380" customWidth="1"/>
    <col min="10809" max="10809" width="9.7109375" style="380" customWidth="1"/>
    <col min="10810" max="10810" width="9.28515625" style="380" customWidth="1"/>
    <col min="10811" max="10813" width="9.7109375" style="380" customWidth="1"/>
    <col min="10814" max="10816" width="0" style="380" hidden="1" customWidth="1"/>
    <col min="10817" max="10817" width="1.5703125" style="380" customWidth="1"/>
    <col min="10818" max="11031" width="9.140625" style="380"/>
    <col min="11032" max="11032" width="2.7109375" style="380" customWidth="1"/>
    <col min="11033" max="11033" width="38.140625" style="380" customWidth="1"/>
    <col min="11034" max="11034" width="9.85546875" style="380" customWidth="1"/>
    <col min="11035" max="11035" width="9.7109375" style="380" customWidth="1"/>
    <col min="11036" max="11036" width="1.5703125" style="380" customWidth="1"/>
    <col min="11037" max="11039" width="0" style="380" hidden="1" customWidth="1"/>
    <col min="11040" max="11048" width="8.5703125" style="380" customWidth="1"/>
    <col min="11049" max="11063" width="0" style="380" hidden="1" customWidth="1"/>
    <col min="11064" max="11064" width="1.5703125" style="380" customWidth="1"/>
    <col min="11065" max="11065" width="9.7109375" style="380" customWidth="1"/>
    <col min="11066" max="11066" width="9.28515625" style="380" customWidth="1"/>
    <col min="11067" max="11069" width="9.7109375" style="380" customWidth="1"/>
    <col min="11070" max="11072" width="0" style="380" hidden="1" customWidth="1"/>
    <col min="11073" max="11073" width="1.5703125" style="380" customWidth="1"/>
    <col min="11074" max="11287" width="9.140625" style="380"/>
    <col min="11288" max="11288" width="2.7109375" style="380" customWidth="1"/>
    <col min="11289" max="11289" width="38.140625" style="380" customWidth="1"/>
    <col min="11290" max="11290" width="9.85546875" style="380" customWidth="1"/>
    <col min="11291" max="11291" width="9.7109375" style="380" customWidth="1"/>
    <col min="11292" max="11292" width="1.5703125" style="380" customWidth="1"/>
    <col min="11293" max="11295" width="0" style="380" hidden="1" customWidth="1"/>
    <col min="11296" max="11304" width="8.5703125" style="380" customWidth="1"/>
    <col min="11305" max="11319" width="0" style="380" hidden="1" customWidth="1"/>
    <col min="11320" max="11320" width="1.5703125" style="380" customWidth="1"/>
    <col min="11321" max="11321" width="9.7109375" style="380" customWidth="1"/>
    <col min="11322" max="11322" width="9.28515625" style="380" customWidth="1"/>
    <col min="11323" max="11325" width="9.7109375" style="380" customWidth="1"/>
    <col min="11326" max="11328" width="0" style="380" hidden="1" customWidth="1"/>
    <col min="11329" max="11329" width="1.5703125" style="380" customWidth="1"/>
    <col min="11330" max="11543" width="9.140625" style="380"/>
    <col min="11544" max="11544" width="2.7109375" style="380" customWidth="1"/>
    <col min="11545" max="11545" width="38.140625" style="380" customWidth="1"/>
    <col min="11546" max="11546" width="9.85546875" style="380" customWidth="1"/>
    <col min="11547" max="11547" width="9.7109375" style="380" customWidth="1"/>
    <col min="11548" max="11548" width="1.5703125" style="380" customWidth="1"/>
    <col min="11549" max="11551" width="0" style="380" hidden="1" customWidth="1"/>
    <col min="11552" max="11560" width="8.5703125" style="380" customWidth="1"/>
    <col min="11561" max="11575" width="0" style="380" hidden="1" customWidth="1"/>
    <col min="11576" max="11576" width="1.5703125" style="380" customWidth="1"/>
    <col min="11577" max="11577" width="9.7109375" style="380" customWidth="1"/>
    <col min="11578" max="11578" width="9.28515625" style="380" customWidth="1"/>
    <col min="11579" max="11581" width="9.7109375" style="380" customWidth="1"/>
    <col min="11582" max="11584" width="0" style="380" hidden="1" customWidth="1"/>
    <col min="11585" max="11585" width="1.5703125" style="380" customWidth="1"/>
    <col min="11586" max="11799" width="9.140625" style="380"/>
    <col min="11800" max="11800" width="2.7109375" style="380" customWidth="1"/>
    <col min="11801" max="11801" width="38.140625" style="380" customWidth="1"/>
    <col min="11802" max="11802" width="9.85546875" style="380" customWidth="1"/>
    <col min="11803" max="11803" width="9.7109375" style="380" customWidth="1"/>
    <col min="11804" max="11804" width="1.5703125" style="380" customWidth="1"/>
    <col min="11805" max="11807" width="0" style="380" hidden="1" customWidth="1"/>
    <col min="11808" max="11816" width="8.5703125" style="380" customWidth="1"/>
    <col min="11817" max="11831" width="0" style="380" hidden="1" customWidth="1"/>
    <col min="11832" max="11832" width="1.5703125" style="380" customWidth="1"/>
    <col min="11833" max="11833" width="9.7109375" style="380" customWidth="1"/>
    <col min="11834" max="11834" width="9.28515625" style="380" customWidth="1"/>
    <col min="11835" max="11837" width="9.7109375" style="380" customWidth="1"/>
    <col min="11838" max="11840" width="0" style="380" hidden="1" customWidth="1"/>
    <col min="11841" max="11841" width="1.5703125" style="380" customWidth="1"/>
    <col min="11842" max="12055" width="9.140625" style="380"/>
    <col min="12056" max="12056" width="2.7109375" style="380" customWidth="1"/>
    <col min="12057" max="12057" width="38.140625" style="380" customWidth="1"/>
    <col min="12058" max="12058" width="9.85546875" style="380" customWidth="1"/>
    <col min="12059" max="12059" width="9.7109375" style="380" customWidth="1"/>
    <col min="12060" max="12060" width="1.5703125" style="380" customWidth="1"/>
    <col min="12061" max="12063" width="0" style="380" hidden="1" customWidth="1"/>
    <col min="12064" max="12072" width="8.5703125" style="380" customWidth="1"/>
    <col min="12073" max="12087" width="0" style="380" hidden="1" customWidth="1"/>
    <col min="12088" max="12088" width="1.5703125" style="380" customWidth="1"/>
    <col min="12089" max="12089" width="9.7109375" style="380" customWidth="1"/>
    <col min="12090" max="12090" width="9.28515625" style="380" customWidth="1"/>
    <col min="12091" max="12093" width="9.7109375" style="380" customWidth="1"/>
    <col min="12094" max="12096" width="0" style="380" hidden="1" customWidth="1"/>
    <col min="12097" max="12097" width="1.5703125" style="380" customWidth="1"/>
    <col min="12098" max="12311" width="9.140625" style="380"/>
    <col min="12312" max="12312" width="2.7109375" style="380" customWidth="1"/>
    <col min="12313" max="12313" width="38.140625" style="380" customWidth="1"/>
    <col min="12314" max="12314" width="9.85546875" style="380" customWidth="1"/>
    <col min="12315" max="12315" width="9.7109375" style="380" customWidth="1"/>
    <col min="12316" max="12316" width="1.5703125" style="380" customWidth="1"/>
    <col min="12317" max="12319" width="0" style="380" hidden="1" customWidth="1"/>
    <col min="12320" max="12328" width="8.5703125" style="380" customWidth="1"/>
    <col min="12329" max="12343" width="0" style="380" hidden="1" customWidth="1"/>
    <col min="12344" max="12344" width="1.5703125" style="380" customWidth="1"/>
    <col min="12345" max="12345" width="9.7109375" style="380" customWidth="1"/>
    <col min="12346" max="12346" width="9.28515625" style="380" customWidth="1"/>
    <col min="12347" max="12349" width="9.7109375" style="380" customWidth="1"/>
    <col min="12350" max="12352" width="0" style="380" hidden="1" customWidth="1"/>
    <col min="12353" max="12353" width="1.5703125" style="380" customWidth="1"/>
    <col min="12354" max="12567" width="9.140625" style="380"/>
    <col min="12568" max="12568" width="2.7109375" style="380" customWidth="1"/>
    <col min="12569" max="12569" width="38.140625" style="380" customWidth="1"/>
    <col min="12570" max="12570" width="9.85546875" style="380" customWidth="1"/>
    <col min="12571" max="12571" width="9.7109375" style="380" customWidth="1"/>
    <col min="12572" max="12572" width="1.5703125" style="380" customWidth="1"/>
    <col min="12573" max="12575" width="0" style="380" hidden="1" customWidth="1"/>
    <col min="12576" max="12584" width="8.5703125" style="380" customWidth="1"/>
    <col min="12585" max="12599" width="0" style="380" hidden="1" customWidth="1"/>
    <col min="12600" max="12600" width="1.5703125" style="380" customWidth="1"/>
    <col min="12601" max="12601" width="9.7109375" style="380" customWidth="1"/>
    <col min="12602" max="12602" width="9.28515625" style="380" customWidth="1"/>
    <col min="12603" max="12605" width="9.7109375" style="380" customWidth="1"/>
    <col min="12606" max="12608" width="0" style="380" hidden="1" customWidth="1"/>
    <col min="12609" max="12609" width="1.5703125" style="380" customWidth="1"/>
    <col min="12610" max="12823" width="9.140625" style="380"/>
    <col min="12824" max="12824" width="2.7109375" style="380" customWidth="1"/>
    <col min="12825" max="12825" width="38.140625" style="380" customWidth="1"/>
    <col min="12826" max="12826" width="9.85546875" style="380" customWidth="1"/>
    <col min="12827" max="12827" width="9.7109375" style="380" customWidth="1"/>
    <col min="12828" max="12828" width="1.5703125" style="380" customWidth="1"/>
    <col min="12829" max="12831" width="0" style="380" hidden="1" customWidth="1"/>
    <col min="12832" max="12840" width="8.5703125" style="380" customWidth="1"/>
    <col min="12841" max="12855" width="0" style="380" hidden="1" customWidth="1"/>
    <col min="12856" max="12856" width="1.5703125" style="380" customWidth="1"/>
    <col min="12857" max="12857" width="9.7109375" style="380" customWidth="1"/>
    <col min="12858" max="12858" width="9.28515625" style="380" customWidth="1"/>
    <col min="12859" max="12861" width="9.7109375" style="380" customWidth="1"/>
    <col min="12862" max="12864" width="0" style="380" hidden="1" customWidth="1"/>
    <col min="12865" max="12865" width="1.5703125" style="380" customWidth="1"/>
    <col min="12866" max="13079" width="9.140625" style="380"/>
    <col min="13080" max="13080" width="2.7109375" style="380" customWidth="1"/>
    <col min="13081" max="13081" width="38.140625" style="380" customWidth="1"/>
    <col min="13082" max="13082" width="9.85546875" style="380" customWidth="1"/>
    <col min="13083" max="13083" width="9.7109375" style="380" customWidth="1"/>
    <col min="13084" max="13084" width="1.5703125" style="380" customWidth="1"/>
    <col min="13085" max="13087" width="0" style="380" hidden="1" customWidth="1"/>
    <col min="13088" max="13096" width="8.5703125" style="380" customWidth="1"/>
    <col min="13097" max="13111" width="0" style="380" hidden="1" customWidth="1"/>
    <col min="13112" max="13112" width="1.5703125" style="380" customWidth="1"/>
    <col min="13113" max="13113" width="9.7109375" style="380" customWidth="1"/>
    <col min="13114" max="13114" width="9.28515625" style="380" customWidth="1"/>
    <col min="13115" max="13117" width="9.7109375" style="380" customWidth="1"/>
    <col min="13118" max="13120" width="0" style="380" hidden="1" customWidth="1"/>
    <col min="13121" max="13121" width="1.5703125" style="380" customWidth="1"/>
    <col min="13122" max="13335" width="9.140625" style="380"/>
    <col min="13336" max="13336" width="2.7109375" style="380" customWidth="1"/>
    <col min="13337" max="13337" width="38.140625" style="380" customWidth="1"/>
    <col min="13338" max="13338" width="9.85546875" style="380" customWidth="1"/>
    <col min="13339" max="13339" width="9.7109375" style="380" customWidth="1"/>
    <col min="13340" max="13340" width="1.5703125" style="380" customWidth="1"/>
    <col min="13341" max="13343" width="0" style="380" hidden="1" customWidth="1"/>
    <col min="13344" max="13352" width="8.5703125" style="380" customWidth="1"/>
    <col min="13353" max="13367" width="0" style="380" hidden="1" customWidth="1"/>
    <col min="13368" max="13368" width="1.5703125" style="380" customWidth="1"/>
    <col min="13369" max="13369" width="9.7109375" style="380" customWidth="1"/>
    <col min="13370" max="13370" width="9.28515625" style="380" customWidth="1"/>
    <col min="13371" max="13373" width="9.7109375" style="380" customWidth="1"/>
    <col min="13374" max="13376" width="0" style="380" hidden="1" customWidth="1"/>
    <col min="13377" max="13377" width="1.5703125" style="380" customWidth="1"/>
    <col min="13378" max="13591" width="9.140625" style="380"/>
    <col min="13592" max="13592" width="2.7109375" style="380" customWidth="1"/>
    <col min="13593" max="13593" width="38.140625" style="380" customWidth="1"/>
    <col min="13594" max="13594" width="9.85546875" style="380" customWidth="1"/>
    <col min="13595" max="13595" width="9.7109375" style="380" customWidth="1"/>
    <col min="13596" max="13596" width="1.5703125" style="380" customWidth="1"/>
    <col min="13597" max="13599" width="0" style="380" hidden="1" customWidth="1"/>
    <col min="13600" max="13608" width="8.5703125" style="380" customWidth="1"/>
    <col min="13609" max="13623" width="0" style="380" hidden="1" customWidth="1"/>
    <col min="13624" max="13624" width="1.5703125" style="380" customWidth="1"/>
    <col min="13625" max="13625" width="9.7109375" style="380" customWidth="1"/>
    <col min="13626" max="13626" width="9.28515625" style="380" customWidth="1"/>
    <col min="13627" max="13629" width="9.7109375" style="380" customWidth="1"/>
    <col min="13630" max="13632" width="0" style="380" hidden="1" customWidth="1"/>
    <col min="13633" max="13633" width="1.5703125" style="380" customWidth="1"/>
    <col min="13634" max="13847" width="9.140625" style="380"/>
    <col min="13848" max="13848" width="2.7109375" style="380" customWidth="1"/>
    <col min="13849" max="13849" width="38.140625" style="380" customWidth="1"/>
    <col min="13850" max="13850" width="9.85546875" style="380" customWidth="1"/>
    <col min="13851" max="13851" width="9.7109375" style="380" customWidth="1"/>
    <col min="13852" max="13852" width="1.5703125" style="380" customWidth="1"/>
    <col min="13853" max="13855" width="0" style="380" hidden="1" customWidth="1"/>
    <col min="13856" max="13864" width="8.5703125" style="380" customWidth="1"/>
    <col min="13865" max="13879" width="0" style="380" hidden="1" customWidth="1"/>
    <col min="13880" max="13880" width="1.5703125" style="380" customWidth="1"/>
    <col min="13881" max="13881" width="9.7109375" style="380" customWidth="1"/>
    <col min="13882" max="13882" width="9.28515625" style="380" customWidth="1"/>
    <col min="13883" max="13885" width="9.7109375" style="380" customWidth="1"/>
    <col min="13886" max="13888" width="0" style="380" hidden="1" customWidth="1"/>
    <col min="13889" max="13889" width="1.5703125" style="380" customWidth="1"/>
    <col min="13890" max="14103" width="9.140625" style="380"/>
    <col min="14104" max="14104" width="2.7109375" style="380" customWidth="1"/>
    <col min="14105" max="14105" width="38.140625" style="380" customWidth="1"/>
    <col min="14106" max="14106" width="9.85546875" style="380" customWidth="1"/>
    <col min="14107" max="14107" width="9.7109375" style="380" customWidth="1"/>
    <col min="14108" max="14108" width="1.5703125" style="380" customWidth="1"/>
    <col min="14109" max="14111" width="0" style="380" hidden="1" customWidth="1"/>
    <col min="14112" max="14120" width="8.5703125" style="380" customWidth="1"/>
    <col min="14121" max="14135" width="0" style="380" hidden="1" customWidth="1"/>
    <col min="14136" max="14136" width="1.5703125" style="380" customWidth="1"/>
    <col min="14137" max="14137" width="9.7109375" style="380" customWidth="1"/>
    <col min="14138" max="14138" width="9.28515625" style="380" customWidth="1"/>
    <col min="14139" max="14141" width="9.7109375" style="380" customWidth="1"/>
    <col min="14142" max="14144" width="0" style="380" hidden="1" customWidth="1"/>
    <col min="14145" max="14145" width="1.5703125" style="380" customWidth="1"/>
    <col min="14146" max="14359" width="9.140625" style="380"/>
    <col min="14360" max="14360" width="2.7109375" style="380" customWidth="1"/>
    <col min="14361" max="14361" width="38.140625" style="380" customWidth="1"/>
    <col min="14362" max="14362" width="9.85546875" style="380" customWidth="1"/>
    <col min="14363" max="14363" width="9.7109375" style="380" customWidth="1"/>
    <col min="14364" max="14364" width="1.5703125" style="380" customWidth="1"/>
    <col min="14365" max="14367" width="0" style="380" hidden="1" customWidth="1"/>
    <col min="14368" max="14376" width="8.5703125" style="380" customWidth="1"/>
    <col min="14377" max="14391" width="0" style="380" hidden="1" customWidth="1"/>
    <col min="14392" max="14392" width="1.5703125" style="380" customWidth="1"/>
    <col min="14393" max="14393" width="9.7109375" style="380" customWidth="1"/>
    <col min="14394" max="14394" width="9.28515625" style="380" customWidth="1"/>
    <col min="14395" max="14397" width="9.7109375" style="380" customWidth="1"/>
    <col min="14398" max="14400" width="0" style="380" hidden="1" customWidth="1"/>
    <col min="14401" max="14401" width="1.5703125" style="380" customWidth="1"/>
    <col min="14402" max="14615" width="9.140625" style="380"/>
    <col min="14616" max="14616" width="2.7109375" style="380" customWidth="1"/>
    <col min="14617" max="14617" width="38.140625" style="380" customWidth="1"/>
    <col min="14618" max="14618" width="9.85546875" style="380" customWidth="1"/>
    <col min="14619" max="14619" width="9.7109375" style="380" customWidth="1"/>
    <col min="14620" max="14620" width="1.5703125" style="380" customWidth="1"/>
    <col min="14621" max="14623" width="0" style="380" hidden="1" customWidth="1"/>
    <col min="14624" max="14632" width="8.5703125" style="380" customWidth="1"/>
    <col min="14633" max="14647" width="0" style="380" hidden="1" customWidth="1"/>
    <col min="14648" max="14648" width="1.5703125" style="380" customWidth="1"/>
    <col min="14649" max="14649" width="9.7109375" style="380" customWidth="1"/>
    <col min="14650" max="14650" width="9.28515625" style="380" customWidth="1"/>
    <col min="14651" max="14653" width="9.7109375" style="380" customWidth="1"/>
    <col min="14654" max="14656" width="0" style="380" hidden="1" customWidth="1"/>
    <col min="14657" max="14657" width="1.5703125" style="380" customWidth="1"/>
    <col min="14658" max="14871" width="9.140625" style="380"/>
    <col min="14872" max="14872" width="2.7109375" style="380" customWidth="1"/>
    <col min="14873" max="14873" width="38.140625" style="380" customWidth="1"/>
    <col min="14874" max="14874" width="9.85546875" style="380" customWidth="1"/>
    <col min="14875" max="14875" width="9.7109375" style="380" customWidth="1"/>
    <col min="14876" max="14876" width="1.5703125" style="380" customWidth="1"/>
    <col min="14877" max="14879" width="0" style="380" hidden="1" customWidth="1"/>
    <col min="14880" max="14888" width="8.5703125" style="380" customWidth="1"/>
    <col min="14889" max="14903" width="0" style="380" hidden="1" customWidth="1"/>
    <col min="14904" max="14904" width="1.5703125" style="380" customWidth="1"/>
    <col min="14905" max="14905" width="9.7109375" style="380" customWidth="1"/>
    <col min="14906" max="14906" width="9.28515625" style="380" customWidth="1"/>
    <col min="14907" max="14909" width="9.7109375" style="380" customWidth="1"/>
    <col min="14910" max="14912" width="0" style="380" hidden="1" customWidth="1"/>
    <col min="14913" max="14913" width="1.5703125" style="380" customWidth="1"/>
    <col min="14914" max="15127" width="9.140625" style="380"/>
    <col min="15128" max="15128" width="2.7109375" style="380" customWidth="1"/>
    <col min="15129" max="15129" width="38.140625" style="380" customWidth="1"/>
    <col min="15130" max="15130" width="9.85546875" style="380" customWidth="1"/>
    <col min="15131" max="15131" width="9.7109375" style="380" customWidth="1"/>
    <col min="15132" max="15132" width="1.5703125" style="380" customWidth="1"/>
    <col min="15133" max="15135" width="0" style="380" hidden="1" customWidth="1"/>
    <col min="15136" max="15144" width="8.5703125" style="380" customWidth="1"/>
    <col min="15145" max="15159" width="0" style="380" hidden="1" customWidth="1"/>
    <col min="15160" max="15160" width="1.5703125" style="380" customWidth="1"/>
    <col min="15161" max="15161" width="9.7109375" style="380" customWidth="1"/>
    <col min="15162" max="15162" width="9.28515625" style="380" customWidth="1"/>
    <col min="15163" max="15165" width="9.7109375" style="380" customWidth="1"/>
    <col min="15166" max="15168" width="0" style="380" hidden="1" customWidth="1"/>
    <col min="15169" max="15169" width="1.5703125" style="380" customWidth="1"/>
    <col min="15170" max="15383" width="9.140625" style="380"/>
    <col min="15384" max="15384" width="2.7109375" style="380" customWidth="1"/>
    <col min="15385" max="15385" width="38.140625" style="380" customWidth="1"/>
    <col min="15386" max="15386" width="9.85546875" style="380" customWidth="1"/>
    <col min="15387" max="15387" width="9.7109375" style="380" customWidth="1"/>
    <col min="15388" max="15388" width="1.5703125" style="380" customWidth="1"/>
    <col min="15389" max="15391" width="0" style="380" hidden="1" customWidth="1"/>
    <col min="15392" max="15400" width="8.5703125" style="380" customWidth="1"/>
    <col min="15401" max="15415" width="0" style="380" hidden="1" customWidth="1"/>
    <col min="15416" max="15416" width="1.5703125" style="380" customWidth="1"/>
    <col min="15417" max="15417" width="9.7109375" style="380" customWidth="1"/>
    <col min="15418" max="15418" width="9.28515625" style="380" customWidth="1"/>
    <col min="15419" max="15421" width="9.7109375" style="380" customWidth="1"/>
    <col min="15422" max="15424" width="0" style="380" hidden="1" customWidth="1"/>
    <col min="15425" max="15425" width="1.5703125" style="380" customWidth="1"/>
    <col min="15426" max="15639" width="9.140625" style="380"/>
    <col min="15640" max="15640" width="2.7109375" style="380" customWidth="1"/>
    <col min="15641" max="15641" width="38.140625" style="380" customWidth="1"/>
    <col min="15642" max="15642" width="9.85546875" style="380" customWidth="1"/>
    <col min="15643" max="15643" width="9.7109375" style="380" customWidth="1"/>
    <col min="15644" max="15644" width="1.5703125" style="380" customWidth="1"/>
    <col min="15645" max="15647" width="0" style="380" hidden="1" customWidth="1"/>
    <col min="15648" max="15656" width="8.5703125" style="380" customWidth="1"/>
    <col min="15657" max="15671" width="0" style="380" hidden="1" customWidth="1"/>
    <col min="15672" max="15672" width="1.5703125" style="380" customWidth="1"/>
    <col min="15673" max="15673" width="9.7109375" style="380" customWidth="1"/>
    <col min="15674" max="15674" width="9.28515625" style="380" customWidth="1"/>
    <col min="15675" max="15677" width="9.7109375" style="380" customWidth="1"/>
    <col min="15678" max="15680" width="0" style="380" hidden="1" customWidth="1"/>
    <col min="15681" max="15681" width="1.5703125" style="380" customWidth="1"/>
    <col min="15682" max="15895" width="9.140625" style="380"/>
    <col min="15896" max="15896" width="2.7109375" style="380" customWidth="1"/>
    <col min="15897" max="15897" width="38.140625" style="380" customWidth="1"/>
    <col min="15898" max="15898" width="9.85546875" style="380" customWidth="1"/>
    <col min="15899" max="15899" width="9.7109375" style="380" customWidth="1"/>
    <col min="15900" max="15900" width="1.5703125" style="380" customWidth="1"/>
    <col min="15901" max="15903" width="0" style="380" hidden="1" customWidth="1"/>
    <col min="15904" max="15912" width="8.5703125" style="380" customWidth="1"/>
    <col min="15913" max="15927" width="0" style="380" hidden="1" customWidth="1"/>
    <col min="15928" max="15928" width="1.5703125" style="380" customWidth="1"/>
    <col min="15929" max="15929" width="9.7109375" style="380" customWidth="1"/>
    <col min="15930" max="15930" width="9.28515625" style="380" customWidth="1"/>
    <col min="15931" max="15933" width="9.7109375" style="380" customWidth="1"/>
    <col min="15934" max="15936" width="0" style="380" hidden="1" customWidth="1"/>
    <col min="15937" max="15937" width="1.5703125" style="380" customWidth="1"/>
    <col min="15938" max="16151" width="9.140625" style="380"/>
    <col min="16152" max="16152" width="2.7109375" style="380" customWidth="1"/>
    <col min="16153" max="16153" width="38.140625" style="380" customWidth="1"/>
    <col min="16154" max="16154" width="9.85546875" style="380" customWidth="1"/>
    <col min="16155" max="16155" width="9.7109375" style="380" customWidth="1"/>
    <col min="16156" max="16156" width="1.5703125" style="380" customWidth="1"/>
    <col min="16157" max="16159" width="0" style="380" hidden="1" customWidth="1"/>
    <col min="16160" max="16168" width="8.5703125" style="380" customWidth="1"/>
    <col min="16169" max="16183" width="0" style="380" hidden="1" customWidth="1"/>
    <col min="16184" max="16184" width="1.5703125" style="380" customWidth="1"/>
    <col min="16185" max="16185" width="9.7109375" style="380" customWidth="1"/>
    <col min="16186" max="16186" width="9.28515625" style="380" customWidth="1"/>
    <col min="16187" max="16189" width="9.7109375" style="380" customWidth="1"/>
    <col min="16190" max="16192" width="0" style="380" hidden="1" customWidth="1"/>
    <col min="16193" max="16193" width="1.5703125" style="380" customWidth="1"/>
    <col min="16194" max="16384" width="9.140625" style="380"/>
  </cols>
  <sheetData>
    <row r="3" spans="1:72" x14ac:dyDescent="0.2">
      <c r="G3" s="462"/>
      <c r="H3" s="460"/>
      <c r="I3" s="460"/>
      <c r="K3" s="462"/>
      <c r="L3" s="460"/>
      <c r="M3" s="460"/>
      <c r="O3" s="462"/>
      <c r="P3" s="460"/>
      <c r="Q3" s="460"/>
      <c r="S3" s="462"/>
      <c r="T3" s="460"/>
      <c r="U3" s="460"/>
      <c r="W3" s="462"/>
    </row>
    <row r="4" spans="1:72" x14ac:dyDescent="0.2">
      <c r="W4" s="596"/>
      <c r="AV4" s="596"/>
    </row>
    <row r="5" spans="1:72" x14ac:dyDescent="0.2">
      <c r="A5" s="428"/>
      <c r="B5" s="428"/>
      <c r="C5" s="428"/>
      <c r="D5" s="428"/>
      <c r="AK5" s="428"/>
      <c r="AL5" s="428"/>
      <c r="AM5" s="428"/>
    </row>
    <row r="6" spans="1:72" ht="18" customHeight="1" x14ac:dyDescent="0.2">
      <c r="A6" s="429" t="s">
        <v>333</v>
      </c>
      <c r="B6" s="428"/>
      <c r="C6" s="428"/>
      <c r="D6" s="428"/>
      <c r="AK6" s="428"/>
      <c r="AL6" s="428"/>
      <c r="AM6" s="428"/>
    </row>
    <row r="7" spans="1:72" ht="18" customHeight="1" x14ac:dyDescent="0.2">
      <c r="A7" s="429" t="s">
        <v>249</v>
      </c>
      <c r="B7" s="428"/>
      <c r="C7" s="428"/>
      <c r="D7" s="428"/>
      <c r="G7" s="461"/>
      <c r="H7" s="461"/>
      <c r="K7" s="461"/>
      <c r="L7" s="461"/>
      <c r="O7" s="461"/>
      <c r="P7" s="461"/>
      <c r="AK7" s="428"/>
      <c r="AL7" s="428"/>
      <c r="AM7" s="428"/>
    </row>
    <row r="8" spans="1:72" ht="18" customHeight="1" x14ac:dyDescent="0.2">
      <c r="A8" s="429" t="s">
        <v>332</v>
      </c>
      <c r="B8" s="428"/>
      <c r="C8" s="428"/>
      <c r="D8" s="428"/>
      <c r="G8" s="461"/>
      <c r="H8" s="461"/>
      <c r="K8" s="461"/>
      <c r="L8" s="461"/>
      <c r="O8" s="461"/>
      <c r="P8" s="461"/>
      <c r="AK8" s="428"/>
      <c r="AL8" s="428"/>
      <c r="AM8" s="428"/>
      <c r="AV8" s="462"/>
      <c r="AZ8" s="1230"/>
      <c r="BA8" s="1230"/>
      <c r="BB8" s="1230"/>
      <c r="BC8" s="1230"/>
      <c r="BD8" s="1230"/>
    </row>
    <row r="9" spans="1:72" x14ac:dyDescent="0.2">
      <c r="A9" s="159" t="s">
        <v>188</v>
      </c>
      <c r="B9" s="428"/>
      <c r="C9" s="428"/>
      <c r="D9" s="428"/>
      <c r="G9" s="462"/>
      <c r="K9" s="462"/>
      <c r="O9" s="462"/>
      <c r="AK9" s="428"/>
      <c r="AL9" s="428"/>
      <c r="AM9" s="428"/>
    </row>
    <row r="10" spans="1:72" ht="9.75" customHeight="1" x14ac:dyDescent="0.2">
      <c r="A10" s="156"/>
      <c r="B10" s="156"/>
      <c r="C10" s="156"/>
      <c r="D10" s="156"/>
      <c r="E10" s="102"/>
      <c r="F10" s="102"/>
      <c r="G10" s="156"/>
      <c r="H10" s="156"/>
      <c r="I10" s="156"/>
      <c r="J10" s="156"/>
      <c r="K10" s="156"/>
      <c r="L10" s="156"/>
      <c r="M10" s="156"/>
      <c r="N10" s="156"/>
      <c r="O10" s="156"/>
      <c r="P10" s="156"/>
      <c r="Q10" s="156"/>
      <c r="R10" s="156"/>
      <c r="S10" s="156"/>
      <c r="T10" s="156"/>
      <c r="U10" s="156"/>
      <c r="V10" s="199"/>
      <c r="W10" s="156"/>
      <c r="X10" s="156"/>
      <c r="Y10" s="156"/>
      <c r="Z10" s="199"/>
      <c r="AA10" s="156"/>
      <c r="AB10" s="199"/>
      <c r="AC10" s="156"/>
      <c r="AD10" s="199"/>
      <c r="AE10" s="156"/>
      <c r="AF10" s="199"/>
      <c r="AG10" s="156"/>
      <c r="AH10" s="199"/>
      <c r="AI10" s="156"/>
      <c r="AJ10" s="156"/>
      <c r="AK10" s="428"/>
      <c r="AL10" s="428"/>
      <c r="AM10" s="428"/>
      <c r="AW10" s="463"/>
      <c r="AX10" s="463"/>
      <c r="AZ10" s="463"/>
      <c r="BA10" s="463"/>
      <c r="BB10" s="463"/>
      <c r="BC10" s="463"/>
      <c r="BD10" s="463"/>
      <c r="BE10" s="463"/>
      <c r="BJ10" s="428"/>
      <c r="BK10" s="428"/>
      <c r="BL10" s="428"/>
    </row>
    <row r="11" spans="1:72" x14ac:dyDescent="0.2">
      <c r="A11" s="160" t="s">
        <v>1</v>
      </c>
      <c r="B11" s="161"/>
      <c r="C11" s="1522" t="s">
        <v>337</v>
      </c>
      <c r="D11" s="1523"/>
      <c r="E11" s="112"/>
      <c r="F11" s="114"/>
      <c r="G11" s="200"/>
      <c r="H11" s="1103"/>
      <c r="I11" s="1104"/>
      <c r="J11" s="200"/>
      <c r="K11" s="200"/>
      <c r="L11" s="1103"/>
      <c r="M11" s="1104"/>
      <c r="N11" s="200"/>
      <c r="O11" s="200"/>
      <c r="P11" s="1103"/>
      <c r="Q11" s="1104"/>
      <c r="R11" s="1103"/>
      <c r="S11" s="1103"/>
      <c r="T11" s="1103"/>
      <c r="U11" s="1104"/>
      <c r="V11" s="1103"/>
      <c r="W11" s="1103"/>
      <c r="X11" s="1103"/>
      <c r="Y11" s="1103"/>
      <c r="Z11" s="997"/>
      <c r="AA11" s="1103"/>
      <c r="AB11" s="1103"/>
      <c r="AC11" s="1103"/>
      <c r="AD11" s="997"/>
      <c r="AE11" s="1103"/>
      <c r="AF11" s="1103"/>
      <c r="AG11" s="1103"/>
      <c r="AH11" s="997"/>
      <c r="AI11" s="1103"/>
      <c r="AJ11" s="1104"/>
      <c r="AK11" s="1104"/>
      <c r="AL11" s="1104"/>
      <c r="AM11" s="844"/>
      <c r="AN11" s="844"/>
      <c r="AO11" s="819"/>
      <c r="AP11" s="844"/>
      <c r="AQ11" s="819"/>
      <c r="AR11" s="819"/>
      <c r="AS11" s="844"/>
      <c r="AT11" s="898"/>
      <c r="AU11" s="206" t="s">
        <v>338</v>
      </c>
      <c r="AV11" s="206"/>
      <c r="AW11" s="206" t="s">
        <v>327</v>
      </c>
      <c r="AX11" s="207"/>
      <c r="AY11" s="208"/>
      <c r="AZ11" s="1456"/>
      <c r="BA11" s="1440"/>
      <c r="BB11" s="1440"/>
      <c r="BC11" s="1440"/>
      <c r="BD11" s="1440"/>
      <c r="BE11" s="1440"/>
      <c r="BF11" s="209"/>
      <c r="BG11" s="209"/>
      <c r="BH11" s="467"/>
      <c r="BI11" s="467"/>
      <c r="BJ11" s="209"/>
      <c r="BK11" s="209"/>
      <c r="BL11" s="564"/>
      <c r="BM11" s="470"/>
    </row>
    <row r="12" spans="1:72" ht="13.5" x14ac:dyDescent="0.2">
      <c r="A12" s="160" t="s">
        <v>2</v>
      </c>
      <c r="B12" s="161"/>
      <c r="C12" s="1524" t="s">
        <v>38</v>
      </c>
      <c r="D12" s="1525"/>
      <c r="E12" s="117"/>
      <c r="F12" s="118" t="s">
        <v>282</v>
      </c>
      <c r="G12" s="210" t="s">
        <v>281</v>
      </c>
      <c r="H12" s="210" t="s">
        <v>280</v>
      </c>
      <c r="I12" s="211" t="s">
        <v>278</v>
      </c>
      <c r="J12" s="210" t="s">
        <v>258</v>
      </c>
      <c r="K12" s="210" t="s">
        <v>259</v>
      </c>
      <c r="L12" s="210" t="s">
        <v>260</v>
      </c>
      <c r="M12" s="211" t="s">
        <v>261</v>
      </c>
      <c r="N12" s="210" t="s">
        <v>232</v>
      </c>
      <c r="O12" s="878" t="s">
        <v>231</v>
      </c>
      <c r="P12" s="878" t="s">
        <v>230</v>
      </c>
      <c r="Q12" s="879" t="s">
        <v>229</v>
      </c>
      <c r="R12" s="878" t="s">
        <v>206</v>
      </c>
      <c r="S12" s="878" t="s">
        <v>207</v>
      </c>
      <c r="T12" s="878" t="s">
        <v>208</v>
      </c>
      <c r="U12" s="879" t="s">
        <v>209</v>
      </c>
      <c r="V12" s="878" t="s">
        <v>154</v>
      </c>
      <c r="W12" s="878" t="s">
        <v>155</v>
      </c>
      <c r="X12" s="878" t="s">
        <v>156</v>
      </c>
      <c r="Y12" s="879" t="s">
        <v>153</v>
      </c>
      <c r="Z12" s="880" t="s">
        <v>130</v>
      </c>
      <c r="AA12" s="878" t="s">
        <v>131</v>
      </c>
      <c r="AB12" s="878" t="s">
        <v>132</v>
      </c>
      <c r="AC12" s="878" t="e">
        <v>#REF!</v>
      </c>
      <c r="AD12" s="880" t="s">
        <v>112</v>
      </c>
      <c r="AE12" s="878" t="s">
        <v>111</v>
      </c>
      <c r="AF12" s="878" t="s">
        <v>110</v>
      </c>
      <c r="AG12" s="878" t="s">
        <v>109</v>
      </c>
      <c r="AH12" s="880" t="s">
        <v>80</v>
      </c>
      <c r="AI12" s="878" t="s">
        <v>81</v>
      </c>
      <c r="AJ12" s="879" t="s">
        <v>82</v>
      </c>
      <c r="AK12" s="879" t="s">
        <v>29</v>
      </c>
      <c r="AL12" s="879" t="s">
        <v>29</v>
      </c>
      <c r="AM12" s="844"/>
      <c r="AN12" s="844"/>
      <c r="AO12" s="819"/>
      <c r="AP12" s="844"/>
      <c r="AQ12" s="819"/>
      <c r="AR12" s="819"/>
      <c r="AS12" s="844"/>
      <c r="AT12" s="898"/>
      <c r="AU12" s="210" t="s">
        <v>282</v>
      </c>
      <c r="AV12" s="210" t="s">
        <v>258</v>
      </c>
      <c r="AW12" s="1537" t="s">
        <v>38</v>
      </c>
      <c r="AX12" s="1525"/>
      <c r="AY12" s="1438"/>
      <c r="AZ12" s="212" t="s">
        <v>321</v>
      </c>
      <c r="BA12" s="212" t="s">
        <v>269</v>
      </c>
      <c r="BB12" s="212" t="s">
        <v>233</v>
      </c>
      <c r="BC12" s="212" t="s">
        <v>210</v>
      </c>
      <c r="BD12" s="212" t="s">
        <v>157</v>
      </c>
      <c r="BE12" s="212" t="s">
        <v>114</v>
      </c>
      <c r="BF12" s="213" t="s">
        <v>113</v>
      </c>
      <c r="BG12" s="213" t="s">
        <v>42</v>
      </c>
      <c r="BH12" s="213" t="s">
        <v>39</v>
      </c>
      <c r="BI12" s="213" t="s">
        <v>40</v>
      </c>
      <c r="BJ12" s="213" t="s">
        <v>116</v>
      </c>
      <c r="BK12" s="213" t="s">
        <v>117</v>
      </c>
      <c r="BL12" s="212" t="s">
        <v>118</v>
      </c>
      <c r="BM12" s="470"/>
      <c r="BN12" s="381"/>
      <c r="BO12" s="381"/>
      <c r="BR12" s="381"/>
      <c r="BS12" s="381"/>
      <c r="BT12" s="381"/>
    </row>
    <row r="13" spans="1:72" x14ac:dyDescent="0.2">
      <c r="A13" s="160"/>
      <c r="B13" s="161"/>
      <c r="C13" s="1223"/>
      <c r="D13" s="1224"/>
      <c r="E13" s="1217"/>
      <c r="F13" s="388"/>
      <c r="G13" s="472"/>
      <c r="H13" s="472"/>
      <c r="I13" s="473"/>
      <c r="J13" s="472"/>
      <c r="K13" s="472"/>
      <c r="L13" s="472"/>
      <c r="M13" s="473"/>
      <c r="N13" s="472"/>
      <c r="O13" s="884"/>
      <c r="P13" s="472"/>
      <c r="Q13" s="473"/>
      <c r="R13" s="472"/>
      <c r="S13" s="472"/>
      <c r="T13" s="472"/>
      <c r="U13" s="473"/>
      <c r="V13" s="474"/>
      <c r="W13" s="472"/>
      <c r="X13" s="472"/>
      <c r="Y13" s="473"/>
      <c r="Z13" s="474"/>
      <c r="AA13" s="472"/>
      <c r="AB13" s="472"/>
      <c r="AC13" s="473"/>
      <c r="AD13" s="474"/>
      <c r="AE13" s="472"/>
      <c r="AF13" s="472"/>
      <c r="AG13" s="473"/>
      <c r="AH13" s="208"/>
      <c r="AI13" s="208"/>
      <c r="AJ13" s="208"/>
      <c r="AK13" s="475"/>
      <c r="AL13" s="208"/>
      <c r="AM13" s="208"/>
      <c r="AN13" s="208"/>
      <c r="AO13" s="208"/>
      <c r="AP13" s="214"/>
      <c r="AQ13" s="475"/>
      <c r="AR13" s="475"/>
      <c r="AS13" s="475"/>
      <c r="AT13" s="214"/>
      <c r="AU13" s="472"/>
      <c r="AV13" s="472"/>
      <c r="AW13" s="466"/>
      <c r="AX13" s="464"/>
      <c r="AY13" s="1438"/>
      <c r="AZ13" s="474"/>
      <c r="BA13" s="474"/>
      <c r="BB13" s="474"/>
      <c r="BC13" s="474"/>
      <c r="BD13" s="474"/>
      <c r="BE13" s="476"/>
      <c r="BF13" s="652" t="s">
        <v>168</v>
      </c>
      <c r="BG13" s="652" t="s">
        <v>168</v>
      </c>
      <c r="BH13" s="652" t="s">
        <v>168</v>
      </c>
      <c r="BI13" s="652" t="s">
        <v>168</v>
      </c>
      <c r="BJ13" s="214"/>
      <c r="BK13" s="214"/>
      <c r="BL13" s="1231"/>
      <c r="BM13" s="470"/>
      <c r="BN13" s="381"/>
      <c r="BO13" s="381"/>
      <c r="BR13" s="381"/>
      <c r="BS13" s="381"/>
      <c r="BT13" s="381"/>
    </row>
    <row r="14" spans="1:72" ht="12.75" customHeight="1" x14ac:dyDescent="0.2">
      <c r="A14" s="162" t="s">
        <v>59</v>
      </c>
      <c r="B14" s="163"/>
      <c r="C14" s="433"/>
      <c r="D14" s="430"/>
      <c r="E14" s="389"/>
      <c r="F14" s="111"/>
      <c r="G14" s="161"/>
      <c r="H14" s="161"/>
      <c r="I14" s="284"/>
      <c r="J14" s="161"/>
      <c r="K14" s="161"/>
      <c r="L14" s="161"/>
      <c r="M14" s="284"/>
      <c r="N14" s="161"/>
      <c r="O14" s="161"/>
      <c r="P14" s="161"/>
      <c r="Q14" s="284"/>
      <c r="R14" s="161"/>
      <c r="S14" s="161"/>
      <c r="T14" s="161"/>
      <c r="U14" s="284"/>
      <c r="V14" s="454"/>
      <c r="W14" s="161"/>
      <c r="X14" s="161"/>
      <c r="Y14" s="284"/>
      <c r="Z14" s="454"/>
      <c r="AA14" s="161"/>
      <c r="AB14" s="161"/>
      <c r="AC14" s="284"/>
      <c r="AD14" s="454"/>
      <c r="AE14" s="161"/>
      <c r="AF14" s="161"/>
      <c r="AG14" s="284"/>
      <c r="AH14" s="454"/>
      <c r="AI14" s="161"/>
      <c r="AJ14" s="161"/>
      <c r="AK14" s="284"/>
      <c r="AL14" s="454"/>
      <c r="AM14" s="454"/>
      <c r="AN14" s="454"/>
      <c r="AO14" s="430"/>
      <c r="AP14" s="478"/>
      <c r="AQ14" s="430"/>
      <c r="AR14" s="430"/>
      <c r="AS14" s="430"/>
      <c r="AT14" s="478"/>
      <c r="AU14" s="454"/>
      <c r="AV14" s="454"/>
      <c r="AW14" s="1232"/>
      <c r="AX14" s="1233"/>
      <c r="AY14" s="438"/>
      <c r="AZ14" s="1234"/>
      <c r="BA14" s="1234"/>
      <c r="BB14" s="1234"/>
      <c r="BC14" s="1234"/>
      <c r="BD14" s="1234"/>
      <c r="BE14" s="1234"/>
      <c r="BF14" s="478"/>
      <c r="BG14" s="478"/>
      <c r="BH14" s="478"/>
      <c r="BI14" s="478"/>
      <c r="BJ14" s="574"/>
      <c r="BK14" s="574"/>
      <c r="BL14" s="628"/>
      <c r="BM14" s="470"/>
      <c r="BN14" s="381"/>
      <c r="BO14" s="381"/>
      <c r="BR14" s="381"/>
    </row>
    <row r="15" spans="1:72" ht="12.75" customHeight="1" x14ac:dyDescent="0.2">
      <c r="A15" s="161"/>
      <c r="B15" s="438" t="s">
        <v>127</v>
      </c>
      <c r="C15" s="1136">
        <v>-3423</v>
      </c>
      <c r="D15" s="256">
        <v>-0.24221624681573733</v>
      </c>
      <c r="E15" s="130"/>
      <c r="F15" s="606">
        <v>10709</v>
      </c>
      <c r="G15" s="686">
        <v>7013</v>
      </c>
      <c r="H15" s="686">
        <v>5161</v>
      </c>
      <c r="I15" s="685">
        <v>9020</v>
      </c>
      <c r="J15" s="686">
        <v>14132</v>
      </c>
      <c r="K15" s="686">
        <v>6111</v>
      </c>
      <c r="L15" s="686">
        <v>10560</v>
      </c>
      <c r="M15" s="685">
        <v>12445</v>
      </c>
      <c r="N15" s="686">
        <v>7531</v>
      </c>
      <c r="O15" s="686">
        <v>14494</v>
      </c>
      <c r="P15" s="686">
        <v>7549</v>
      </c>
      <c r="Q15" s="685">
        <v>4109</v>
      </c>
      <c r="R15" s="686">
        <v>5127</v>
      </c>
      <c r="S15" s="686">
        <v>7120</v>
      </c>
      <c r="T15" s="686">
        <v>5004</v>
      </c>
      <c r="U15" s="685">
        <v>4563</v>
      </c>
      <c r="V15" s="691">
        <v>3713</v>
      </c>
      <c r="W15" s="686">
        <v>6694</v>
      </c>
      <c r="X15" s="686">
        <v>-167</v>
      </c>
      <c r="Y15" s="685">
        <v>252</v>
      </c>
      <c r="Z15" s="691">
        <v>603</v>
      </c>
      <c r="AA15" s="686">
        <v>416</v>
      </c>
      <c r="AB15" s="686">
        <v>361</v>
      </c>
      <c r="AC15" s="685">
        <v>-152</v>
      </c>
      <c r="AD15" s="762">
        <v>3494</v>
      </c>
      <c r="AE15" s="686">
        <v>333</v>
      </c>
      <c r="AF15" s="708" t="e">
        <v>#REF!</v>
      </c>
      <c r="AG15" s="709" t="e">
        <v>#REF!</v>
      </c>
      <c r="AH15" s="686" t="e">
        <v>#REF!</v>
      </c>
      <c r="AI15" s="686" t="e">
        <v>#REF!</v>
      </c>
      <c r="AJ15" s="686" t="e">
        <v>#REF!</v>
      </c>
      <c r="AK15" s="685" t="e">
        <v>#REF!</v>
      </c>
      <c r="AL15" s="686" t="e">
        <v>#REF!</v>
      </c>
      <c r="AM15" s="686" t="e">
        <v>#REF!</v>
      </c>
      <c r="AN15" s="686" t="e">
        <v>#REF!</v>
      </c>
      <c r="AO15" s="685" t="e">
        <v>#REF!</v>
      </c>
      <c r="AP15" s="655" t="e">
        <v>#REF!</v>
      </c>
      <c r="AQ15" s="709" t="e">
        <v>#REF!</v>
      </c>
      <c r="AR15" s="685" t="e">
        <v>#REF!</v>
      </c>
      <c r="AS15" s="686" t="e">
        <v>#REF!</v>
      </c>
      <c r="AT15" s="717"/>
      <c r="AU15" s="1235">
        <v>31903</v>
      </c>
      <c r="AV15" s="1235">
        <v>43248</v>
      </c>
      <c r="AW15" s="228">
        <v>-11345</v>
      </c>
      <c r="AX15" s="256">
        <v>-0.26232426933037367</v>
      </c>
      <c r="AY15" s="1236"/>
      <c r="AZ15" s="655">
        <v>31903</v>
      </c>
      <c r="BA15" s="655">
        <v>43248</v>
      </c>
      <c r="BB15" s="655">
        <v>33683</v>
      </c>
      <c r="BC15" s="655">
        <v>21814</v>
      </c>
      <c r="BD15" s="655">
        <v>10492</v>
      </c>
      <c r="BE15" s="655">
        <v>1228</v>
      </c>
      <c r="BF15" s="655">
        <v>5894</v>
      </c>
      <c r="BG15" s="655">
        <v>6781</v>
      </c>
      <c r="BH15" s="655">
        <v>9937</v>
      </c>
      <c r="BI15" s="685">
        <v>15897</v>
      </c>
      <c r="BJ15" s="254">
        <v>125900</v>
      </c>
      <c r="BK15" s="254">
        <v>116090</v>
      </c>
      <c r="BL15" s="172">
        <v>84489</v>
      </c>
      <c r="BM15" s="470"/>
      <c r="BN15" s="381"/>
      <c r="BO15" s="381"/>
      <c r="BR15" s="381"/>
    </row>
    <row r="16" spans="1:72" ht="12.75" customHeight="1" x14ac:dyDescent="0.2">
      <c r="A16" s="161"/>
      <c r="B16" s="438" t="s">
        <v>222</v>
      </c>
      <c r="C16" s="1136">
        <v>-875</v>
      </c>
      <c r="D16" s="256">
        <v>-0.47399783315276273</v>
      </c>
      <c r="E16" s="130"/>
      <c r="F16" s="606">
        <v>971</v>
      </c>
      <c r="G16" s="686">
        <v>1150</v>
      </c>
      <c r="H16" s="686">
        <v>2321</v>
      </c>
      <c r="I16" s="709">
        <v>1671</v>
      </c>
      <c r="J16" s="686">
        <v>1846</v>
      </c>
      <c r="K16" s="686">
        <v>1378</v>
      </c>
      <c r="L16" s="686">
        <v>1529</v>
      </c>
      <c r="M16" s="709">
        <v>1605</v>
      </c>
      <c r="N16" s="686">
        <v>1623</v>
      </c>
      <c r="O16" s="686">
        <v>1481</v>
      </c>
      <c r="P16" s="686">
        <v>942</v>
      </c>
      <c r="Q16" s="709">
        <v>755</v>
      </c>
      <c r="R16" s="686">
        <v>1298</v>
      </c>
      <c r="S16" s="686">
        <v>178</v>
      </c>
      <c r="T16" s="686">
        <v>1153</v>
      </c>
      <c r="U16" s="709">
        <v>844</v>
      </c>
      <c r="V16" s="225">
        <v>0</v>
      </c>
      <c r="W16" s="225">
        <v>0</v>
      </c>
      <c r="X16" s="225">
        <v>0</v>
      </c>
      <c r="Y16" s="253">
        <v>0</v>
      </c>
      <c r="Z16" s="172">
        <v>0</v>
      </c>
      <c r="AA16" s="225">
        <v>0</v>
      </c>
      <c r="AB16" s="225">
        <v>0</v>
      </c>
      <c r="AC16" s="253">
        <v>0</v>
      </c>
      <c r="AD16" s="708"/>
      <c r="AE16" s="686"/>
      <c r="AF16" s="708"/>
      <c r="AG16" s="709"/>
      <c r="AH16" s="686"/>
      <c r="AI16" s="686"/>
      <c r="AJ16" s="686"/>
      <c r="AK16" s="685"/>
      <c r="AL16" s="686"/>
      <c r="AM16" s="686"/>
      <c r="AN16" s="686"/>
      <c r="AO16" s="685"/>
      <c r="AP16" s="655"/>
      <c r="AQ16" s="709"/>
      <c r="AR16" s="685"/>
      <c r="AS16" s="686"/>
      <c r="AT16" s="717"/>
      <c r="AU16" s="1235">
        <v>6113</v>
      </c>
      <c r="AV16" s="1235">
        <v>6358</v>
      </c>
      <c r="AW16" s="228">
        <v>-245</v>
      </c>
      <c r="AX16" s="256">
        <v>-3.8534130229631959E-2</v>
      </c>
      <c r="AY16" s="1236"/>
      <c r="AZ16" s="655">
        <v>6113</v>
      </c>
      <c r="BA16" s="655">
        <v>6358</v>
      </c>
      <c r="BB16" s="655">
        <v>4801</v>
      </c>
      <c r="BC16" s="1237">
        <v>3473</v>
      </c>
      <c r="BD16" s="1237">
        <v>0</v>
      </c>
      <c r="BE16" s="1237">
        <v>0</v>
      </c>
      <c r="BF16" s="673">
        <v>0</v>
      </c>
      <c r="BG16" s="673">
        <v>0</v>
      </c>
      <c r="BH16" s="678">
        <v>0</v>
      </c>
      <c r="BI16" s="685"/>
      <c r="BJ16" s="254"/>
      <c r="BK16" s="254"/>
      <c r="BL16" s="172"/>
      <c r="BM16" s="470"/>
      <c r="BN16" s="381"/>
      <c r="BO16" s="381"/>
      <c r="BR16" s="381"/>
    </row>
    <row r="17" spans="1:70" ht="12.75" customHeight="1" x14ac:dyDescent="0.2">
      <c r="A17" s="163"/>
      <c r="B17" s="161"/>
      <c r="C17" s="1225">
        <v>-4298</v>
      </c>
      <c r="D17" s="435">
        <v>-0.2689948679434222</v>
      </c>
      <c r="E17" s="130"/>
      <c r="F17" s="605">
        <v>11680</v>
      </c>
      <c r="G17" s="682">
        <v>8163</v>
      </c>
      <c r="H17" s="682">
        <v>7482</v>
      </c>
      <c r="I17" s="681">
        <v>10691</v>
      </c>
      <c r="J17" s="682">
        <v>15978</v>
      </c>
      <c r="K17" s="682">
        <v>7489</v>
      </c>
      <c r="L17" s="682">
        <v>12089</v>
      </c>
      <c r="M17" s="681">
        <v>14050</v>
      </c>
      <c r="N17" s="682">
        <v>9154</v>
      </c>
      <c r="O17" s="682">
        <v>15975</v>
      </c>
      <c r="P17" s="682">
        <v>8491</v>
      </c>
      <c r="Q17" s="681">
        <v>4864</v>
      </c>
      <c r="R17" s="682">
        <v>6425</v>
      </c>
      <c r="S17" s="682">
        <v>7298</v>
      </c>
      <c r="T17" s="682">
        <v>6157</v>
      </c>
      <c r="U17" s="681">
        <v>5407</v>
      </c>
      <c r="V17" s="682">
        <v>3713</v>
      </c>
      <c r="W17" s="682">
        <v>6694</v>
      </c>
      <c r="X17" s="682">
        <v>-167</v>
      </c>
      <c r="Y17" s="681">
        <v>252</v>
      </c>
      <c r="Z17" s="682">
        <v>603</v>
      </c>
      <c r="AA17" s="682">
        <v>416</v>
      </c>
      <c r="AB17" s="682">
        <v>361</v>
      </c>
      <c r="AC17" s="681">
        <v>-152</v>
      </c>
      <c r="AD17" s="682">
        <v>3494</v>
      </c>
      <c r="AE17" s="682">
        <v>333</v>
      </c>
      <c r="AF17" s="682" t="e">
        <v>#REF!</v>
      </c>
      <c r="AG17" s="681" t="e">
        <v>#REF!</v>
      </c>
      <c r="AH17" s="682" t="e">
        <v>#REF!</v>
      </c>
      <c r="AI17" s="682" t="e">
        <v>#REF!</v>
      </c>
      <c r="AJ17" s="682" t="e">
        <v>#REF!</v>
      </c>
      <c r="AK17" s="681" t="e">
        <v>#REF!</v>
      </c>
      <c r="AL17" s="682" t="e">
        <v>#REF!</v>
      </c>
      <c r="AM17" s="682" t="e">
        <v>#REF!</v>
      </c>
      <c r="AN17" s="682" t="e">
        <v>#REF!</v>
      </c>
      <c r="AO17" s="681" t="e">
        <v>#REF!</v>
      </c>
      <c r="AP17" s="665" t="e">
        <v>#REF!</v>
      </c>
      <c r="AQ17" s="681" t="e">
        <v>#REF!</v>
      </c>
      <c r="AR17" s="681" t="e">
        <v>#REF!</v>
      </c>
      <c r="AS17" s="682" t="e">
        <v>#REF!</v>
      </c>
      <c r="AT17" s="717"/>
      <c r="AU17" s="1140">
        <v>38016</v>
      </c>
      <c r="AV17" s="1140">
        <v>49606</v>
      </c>
      <c r="AW17" s="1140">
        <v>-11590</v>
      </c>
      <c r="AX17" s="435">
        <v>-0.23364109180341089</v>
      </c>
      <c r="AY17" s="1236"/>
      <c r="AZ17" s="1478">
        <v>38016</v>
      </c>
      <c r="BA17" s="1238">
        <v>49606</v>
      </c>
      <c r="BB17" s="1238">
        <v>38484</v>
      </c>
      <c r="BC17" s="1238">
        <v>25287</v>
      </c>
      <c r="BD17" s="1238">
        <v>10492</v>
      </c>
      <c r="BE17" s="1238">
        <v>1228</v>
      </c>
      <c r="BF17" s="665">
        <v>5894</v>
      </c>
      <c r="BG17" s="665">
        <v>6781</v>
      </c>
      <c r="BH17" s="665">
        <v>9937</v>
      </c>
      <c r="BI17" s="665">
        <v>15897</v>
      </c>
      <c r="BJ17" s="496">
        <v>125900</v>
      </c>
      <c r="BK17" s="496">
        <v>116090</v>
      </c>
      <c r="BL17" s="434">
        <v>84489</v>
      </c>
      <c r="BM17" s="470"/>
      <c r="BN17" s="381"/>
      <c r="BO17" s="381"/>
      <c r="BR17" s="381"/>
    </row>
    <row r="18" spans="1:70" ht="12.75" customHeight="1" x14ac:dyDescent="0.2">
      <c r="A18" s="162" t="s">
        <v>5</v>
      </c>
      <c r="B18" s="161"/>
      <c r="C18" s="1136"/>
      <c r="D18" s="256"/>
      <c r="E18" s="130"/>
      <c r="F18" s="606"/>
      <c r="G18" s="686"/>
      <c r="H18" s="686"/>
      <c r="I18" s="685"/>
      <c r="J18" s="686"/>
      <c r="K18" s="686"/>
      <c r="L18" s="686"/>
      <c r="M18" s="685"/>
      <c r="N18" s="686"/>
      <c r="O18" s="686"/>
      <c r="P18" s="686"/>
      <c r="Q18" s="685"/>
      <c r="R18" s="686"/>
      <c r="S18" s="686"/>
      <c r="T18" s="686"/>
      <c r="U18" s="685"/>
      <c r="V18" s="686"/>
      <c r="W18" s="686"/>
      <c r="X18" s="686"/>
      <c r="Y18" s="685"/>
      <c r="Z18" s="686"/>
      <c r="AA18" s="686"/>
      <c r="AB18" s="686"/>
      <c r="AC18" s="685"/>
      <c r="AD18" s="686"/>
      <c r="AE18" s="686"/>
      <c r="AF18" s="686"/>
      <c r="AG18" s="685"/>
      <c r="AH18" s="686"/>
      <c r="AI18" s="686"/>
      <c r="AJ18" s="686"/>
      <c r="AK18" s="685"/>
      <c r="AL18" s="686"/>
      <c r="AM18" s="686"/>
      <c r="AN18" s="686"/>
      <c r="AO18" s="685"/>
      <c r="AP18" s="655"/>
      <c r="AQ18" s="685"/>
      <c r="AR18" s="685"/>
      <c r="AS18" s="685"/>
      <c r="AT18" s="717"/>
      <c r="AU18" s="725"/>
      <c r="AV18" s="725"/>
      <c r="AW18" s="228"/>
      <c r="AX18" s="256"/>
      <c r="AY18" s="1236"/>
      <c r="AZ18" s="668"/>
      <c r="BA18" s="1239"/>
      <c r="BB18" s="1239"/>
      <c r="BC18" s="1239"/>
      <c r="BD18" s="1239"/>
      <c r="BE18" s="1239"/>
      <c r="BF18" s="717"/>
      <c r="BG18" s="717"/>
      <c r="BH18" s="655"/>
      <c r="BI18" s="655"/>
      <c r="BJ18" s="254"/>
      <c r="BK18" s="254"/>
      <c r="BL18" s="172"/>
      <c r="BM18" s="470"/>
      <c r="BN18" s="381"/>
      <c r="BO18" s="381"/>
      <c r="BR18" s="381"/>
    </row>
    <row r="19" spans="1:70" ht="12.75" customHeight="1" x14ac:dyDescent="0.2">
      <c r="A19" s="162"/>
      <c r="B19" s="161" t="s">
        <v>215</v>
      </c>
      <c r="C19" s="1136">
        <v>-582</v>
      </c>
      <c r="D19" s="256">
        <v>-6.8406205923836394E-2</v>
      </c>
      <c r="E19" s="130"/>
      <c r="F19" s="606">
        <v>7926</v>
      </c>
      <c r="G19" s="686">
        <v>5284</v>
      </c>
      <c r="H19" s="686">
        <v>5083</v>
      </c>
      <c r="I19" s="685">
        <v>6322</v>
      </c>
      <c r="J19" s="686">
        <v>8508</v>
      </c>
      <c r="K19" s="686">
        <v>4153</v>
      </c>
      <c r="L19" s="686">
        <v>6897</v>
      </c>
      <c r="M19" s="685">
        <v>8588</v>
      </c>
      <c r="N19" s="686">
        <v>4083</v>
      </c>
      <c r="O19" s="686">
        <v>8715</v>
      </c>
      <c r="P19" s="686">
        <v>4407</v>
      </c>
      <c r="Q19" s="685">
        <v>3869</v>
      </c>
      <c r="R19" s="686">
        <v>4588</v>
      </c>
      <c r="S19" s="686">
        <v>4373</v>
      </c>
      <c r="T19" s="686">
        <v>2709</v>
      </c>
      <c r="U19" s="685">
        <v>3594</v>
      </c>
      <c r="V19" s="686">
        <v>2109</v>
      </c>
      <c r="W19" s="686">
        <v>2704</v>
      </c>
      <c r="X19" s="686">
        <v>613</v>
      </c>
      <c r="Y19" s="685">
        <v>-1</v>
      </c>
      <c r="Z19" s="686">
        <v>106</v>
      </c>
      <c r="AA19" s="686">
        <v>7</v>
      </c>
      <c r="AB19" s="686">
        <v>-2</v>
      </c>
      <c r="AC19" s="685"/>
      <c r="AD19" s="686"/>
      <c r="AE19" s="686"/>
      <c r="AF19" s="686"/>
      <c r="AG19" s="685"/>
      <c r="AH19" s="686"/>
      <c r="AI19" s="686"/>
      <c r="AJ19" s="686"/>
      <c r="AK19" s="685"/>
      <c r="AL19" s="686"/>
      <c r="AM19" s="686"/>
      <c r="AN19" s="686"/>
      <c r="AO19" s="685"/>
      <c r="AP19" s="655"/>
      <c r="AQ19" s="685"/>
      <c r="AR19" s="685"/>
      <c r="AS19" s="685"/>
      <c r="AT19" s="717"/>
      <c r="AU19" s="451">
        <v>24615</v>
      </c>
      <c r="AV19" s="1235">
        <v>28146</v>
      </c>
      <c r="AW19" s="228">
        <v>-3531</v>
      </c>
      <c r="AX19" s="256">
        <v>-0.12545299509699426</v>
      </c>
      <c r="AY19" s="1236"/>
      <c r="AZ19" s="655">
        <v>24615</v>
      </c>
      <c r="BA19" s="1239">
        <v>28146</v>
      </c>
      <c r="BB19" s="1239">
        <v>21074</v>
      </c>
      <c r="BC19" s="1239">
        <v>15264</v>
      </c>
      <c r="BD19" s="1239">
        <v>5425</v>
      </c>
      <c r="BE19" s="1239">
        <v>109</v>
      </c>
      <c r="BF19" s="668">
        <v>2225</v>
      </c>
      <c r="BG19" s="668">
        <v>3522</v>
      </c>
      <c r="BH19" s="668">
        <v>4944</v>
      </c>
      <c r="BI19" s="655"/>
      <c r="BJ19" s="254"/>
      <c r="BK19" s="254"/>
      <c r="BL19" s="172"/>
      <c r="BM19" s="470"/>
      <c r="BN19" s="381"/>
      <c r="BO19" s="381"/>
      <c r="BR19" s="381"/>
    </row>
    <row r="20" spans="1:70" ht="12.75" customHeight="1" x14ac:dyDescent="0.2">
      <c r="A20" s="162"/>
      <c r="B20" s="161" t="s">
        <v>216</v>
      </c>
      <c r="C20" s="1137">
        <v>0</v>
      </c>
      <c r="D20" s="437">
        <v>0</v>
      </c>
      <c r="E20" s="130"/>
      <c r="F20" s="612">
        <v>0</v>
      </c>
      <c r="G20" s="715">
        <v>-1</v>
      </c>
      <c r="H20" s="715">
        <v>0</v>
      </c>
      <c r="I20" s="1117">
        <v>0</v>
      </c>
      <c r="J20" s="715">
        <v>0</v>
      </c>
      <c r="K20" s="715">
        <v>0</v>
      </c>
      <c r="L20" s="715">
        <v>0</v>
      </c>
      <c r="M20" s="715">
        <v>0</v>
      </c>
      <c r="N20" s="1137">
        <v>-39</v>
      </c>
      <c r="O20" s="715">
        <v>37</v>
      </c>
      <c r="P20" s="715">
        <v>0</v>
      </c>
      <c r="Q20" s="1117">
        <v>0</v>
      </c>
      <c r="R20" s="1137">
        <v>10</v>
      </c>
      <c r="S20" s="715">
        <v>269</v>
      </c>
      <c r="T20" s="715">
        <v>82</v>
      </c>
      <c r="U20" s="715">
        <v>27</v>
      </c>
      <c r="V20" s="1137">
        <v>0</v>
      </c>
      <c r="W20" s="715">
        <v>0</v>
      </c>
      <c r="X20" s="715">
        <v>0</v>
      </c>
      <c r="Y20" s="1117">
        <v>0</v>
      </c>
      <c r="Z20" s="715">
        <v>0</v>
      </c>
      <c r="AA20" s="715">
        <v>0</v>
      </c>
      <c r="AB20" s="715">
        <v>0</v>
      </c>
      <c r="AC20" s="685"/>
      <c r="AD20" s="686"/>
      <c r="AE20" s="686"/>
      <c r="AF20" s="686"/>
      <c r="AG20" s="685"/>
      <c r="AH20" s="686"/>
      <c r="AI20" s="686"/>
      <c r="AJ20" s="686"/>
      <c r="AK20" s="685"/>
      <c r="AL20" s="686"/>
      <c r="AM20" s="686"/>
      <c r="AN20" s="686"/>
      <c r="AO20" s="685"/>
      <c r="AP20" s="655"/>
      <c r="AQ20" s="685"/>
      <c r="AR20" s="685"/>
      <c r="AS20" s="685"/>
      <c r="AT20" s="717"/>
      <c r="AU20" s="504">
        <v>-1</v>
      </c>
      <c r="AV20" s="1205">
        <v>0</v>
      </c>
      <c r="AW20" s="715">
        <v>-1</v>
      </c>
      <c r="AX20" s="437">
        <v>0</v>
      </c>
      <c r="AY20" s="1236"/>
      <c r="AZ20" s="759">
        <v>-1</v>
      </c>
      <c r="BA20" s="1240">
        <v>0</v>
      </c>
      <c r="BB20" s="1240">
        <v>-2</v>
      </c>
      <c r="BC20" s="1241">
        <v>388</v>
      </c>
      <c r="BD20" s="1241">
        <v>0</v>
      </c>
      <c r="BE20" s="1241">
        <v>0</v>
      </c>
      <c r="BF20" s="761">
        <v>45</v>
      </c>
      <c r="BG20" s="761">
        <v>413</v>
      </c>
      <c r="BH20" s="761">
        <v>396</v>
      </c>
      <c r="BI20" s="655"/>
      <c r="BJ20" s="254"/>
      <c r="BK20" s="254"/>
      <c r="BL20" s="172"/>
      <c r="BM20" s="470"/>
      <c r="BN20" s="381"/>
      <c r="BO20" s="381"/>
      <c r="BR20" s="381"/>
    </row>
    <row r="21" spans="1:70" ht="12.75" customHeight="1" x14ac:dyDescent="0.2">
      <c r="A21" s="163"/>
      <c r="B21" s="430" t="s">
        <v>147</v>
      </c>
      <c r="C21" s="1136">
        <v>-582</v>
      </c>
      <c r="D21" s="256">
        <v>-6.8406205923836394E-2</v>
      </c>
      <c r="E21" s="130"/>
      <c r="F21" s="606">
        <v>7926</v>
      </c>
      <c r="G21" s="686">
        <v>5283</v>
      </c>
      <c r="H21" s="686">
        <v>5083</v>
      </c>
      <c r="I21" s="685">
        <v>6322</v>
      </c>
      <c r="J21" s="686">
        <v>8508</v>
      </c>
      <c r="K21" s="686">
        <v>4153</v>
      </c>
      <c r="L21" s="686">
        <v>6897</v>
      </c>
      <c r="M21" s="685">
        <v>8588</v>
      </c>
      <c r="N21" s="686">
        <v>4044</v>
      </c>
      <c r="O21" s="686">
        <v>8752</v>
      </c>
      <c r="P21" s="686">
        <v>4407</v>
      </c>
      <c r="Q21" s="685">
        <v>3869</v>
      </c>
      <c r="R21" s="686">
        <v>4598</v>
      </c>
      <c r="S21" s="686">
        <v>4642</v>
      </c>
      <c r="T21" s="686">
        <v>2791</v>
      </c>
      <c r="U21" s="685">
        <v>3621</v>
      </c>
      <c r="V21" s="686">
        <v>2109</v>
      </c>
      <c r="W21" s="686">
        <v>2704</v>
      </c>
      <c r="X21" s="686">
        <v>613</v>
      </c>
      <c r="Y21" s="685">
        <v>-1</v>
      </c>
      <c r="Z21" s="686">
        <v>106</v>
      </c>
      <c r="AA21" s="686">
        <v>7</v>
      </c>
      <c r="AB21" s="686">
        <v>-2</v>
      </c>
      <c r="AC21" s="685">
        <v>-2</v>
      </c>
      <c r="AD21" s="686">
        <v>2008</v>
      </c>
      <c r="AE21" s="686">
        <v>1</v>
      </c>
      <c r="AF21" s="686" t="e">
        <v>#REF!</v>
      </c>
      <c r="AG21" s="685" t="e">
        <v>#REF!</v>
      </c>
      <c r="AH21" s="686" t="e">
        <v>#REF!</v>
      </c>
      <c r="AI21" s="686" t="e">
        <v>#REF!</v>
      </c>
      <c r="AJ21" s="686" t="e">
        <v>#REF!</v>
      </c>
      <c r="AK21" s="685" t="e">
        <v>#REF!</v>
      </c>
      <c r="AL21" s="686" t="e">
        <v>#REF!</v>
      </c>
      <c r="AM21" s="686" t="e">
        <v>#REF!</v>
      </c>
      <c r="AN21" s="686" t="e">
        <v>#REF!</v>
      </c>
      <c r="AO21" s="685" t="e">
        <v>#REF!</v>
      </c>
      <c r="AP21" s="712" t="e">
        <v>#REF!</v>
      </c>
      <c r="AQ21" s="687" t="e">
        <v>#REF!</v>
      </c>
      <c r="AR21" s="685" t="e">
        <v>#REF!</v>
      </c>
      <c r="AS21" s="685" t="e">
        <v>#REF!</v>
      </c>
      <c r="AT21" s="717"/>
      <c r="AU21" s="1235">
        <v>24614</v>
      </c>
      <c r="AV21" s="1235">
        <v>28146</v>
      </c>
      <c r="AW21" s="228">
        <v>-3532</v>
      </c>
      <c r="AX21" s="256">
        <v>-0.12548852412420947</v>
      </c>
      <c r="AY21" s="1236"/>
      <c r="AZ21" s="946">
        <v>24614</v>
      </c>
      <c r="BA21" s="1239">
        <v>28146</v>
      </c>
      <c r="BB21" s="1239">
        <v>21072</v>
      </c>
      <c r="BC21" s="1239">
        <v>15652</v>
      </c>
      <c r="BD21" s="1239">
        <v>5425</v>
      </c>
      <c r="BE21" s="1239">
        <v>109</v>
      </c>
      <c r="BF21" s="668">
        <v>2271</v>
      </c>
      <c r="BG21" s="668">
        <v>3935</v>
      </c>
      <c r="BH21" s="668">
        <v>5340</v>
      </c>
      <c r="BI21" s="668">
        <v>4828</v>
      </c>
      <c r="BJ21" s="574">
        <v>68889</v>
      </c>
      <c r="BK21" s="574">
        <v>66027</v>
      </c>
      <c r="BL21" s="628">
        <v>53976</v>
      </c>
      <c r="BM21" s="470"/>
      <c r="BN21" s="381"/>
      <c r="BO21" s="381"/>
      <c r="BR21" s="381"/>
    </row>
    <row r="22" spans="1:70" ht="12.75" customHeight="1" x14ac:dyDescent="0.2">
      <c r="A22" s="163"/>
      <c r="B22" s="438" t="s">
        <v>64</v>
      </c>
      <c r="C22" s="1136">
        <v>-160</v>
      </c>
      <c r="D22" s="256">
        <v>-0.15594541910331383</v>
      </c>
      <c r="E22" s="130"/>
      <c r="F22" s="606">
        <v>866</v>
      </c>
      <c r="G22" s="686">
        <v>955</v>
      </c>
      <c r="H22" s="686">
        <v>946</v>
      </c>
      <c r="I22" s="685">
        <v>884</v>
      </c>
      <c r="J22" s="686">
        <v>1026</v>
      </c>
      <c r="K22" s="686">
        <v>707</v>
      </c>
      <c r="L22" s="686">
        <v>786</v>
      </c>
      <c r="M22" s="685">
        <v>885</v>
      </c>
      <c r="N22" s="686">
        <v>1335</v>
      </c>
      <c r="O22" s="451">
        <v>-209</v>
      </c>
      <c r="P22" s="686">
        <v>1232</v>
      </c>
      <c r="Q22" s="685">
        <v>1008</v>
      </c>
      <c r="R22" s="686">
        <v>1021</v>
      </c>
      <c r="S22" s="686">
        <v>726</v>
      </c>
      <c r="T22" s="686">
        <v>623</v>
      </c>
      <c r="U22" s="685">
        <v>392</v>
      </c>
      <c r="V22" s="686">
        <v>519</v>
      </c>
      <c r="W22" s="686">
        <v>630</v>
      </c>
      <c r="X22" s="686">
        <v>174</v>
      </c>
      <c r="Y22" s="685">
        <v>985</v>
      </c>
      <c r="Z22" s="686">
        <v>630</v>
      </c>
      <c r="AA22" s="686">
        <v>8</v>
      </c>
      <c r="AB22" s="686">
        <v>8</v>
      </c>
      <c r="AC22" s="685">
        <v>7</v>
      </c>
      <c r="AD22" s="686">
        <v>11</v>
      </c>
      <c r="AE22" s="686">
        <v>8</v>
      </c>
      <c r="AF22" s="686" t="e">
        <v>#REF!</v>
      </c>
      <c r="AG22" s="685" t="e">
        <v>#REF!</v>
      </c>
      <c r="AH22" s="686" t="e">
        <v>#REF!</v>
      </c>
      <c r="AI22" s="686" t="e">
        <v>#REF!</v>
      </c>
      <c r="AJ22" s="686" t="e">
        <v>#REF!</v>
      </c>
      <c r="AK22" s="685" t="e">
        <v>#REF!</v>
      </c>
      <c r="AL22" s="686" t="e">
        <v>#REF!</v>
      </c>
      <c r="AM22" s="686" t="e">
        <v>#REF!</v>
      </c>
      <c r="AN22" s="686" t="e">
        <v>#REF!</v>
      </c>
      <c r="AO22" s="685" t="e">
        <v>#REF!</v>
      </c>
      <c r="AP22" s="712" t="e">
        <v>#REF!</v>
      </c>
      <c r="AQ22" s="687" t="e">
        <v>#REF!</v>
      </c>
      <c r="AR22" s="685" t="e">
        <v>#REF!</v>
      </c>
      <c r="AS22" s="685" t="e">
        <v>#REF!</v>
      </c>
      <c r="AT22" s="717"/>
      <c r="AU22" s="1235">
        <v>3651</v>
      </c>
      <c r="AV22" s="1235">
        <v>3404</v>
      </c>
      <c r="AW22" s="228">
        <v>247</v>
      </c>
      <c r="AX22" s="256">
        <v>7.2561692126909522E-2</v>
      </c>
      <c r="AY22" s="1236"/>
      <c r="AZ22" s="655">
        <v>3651</v>
      </c>
      <c r="BA22" s="1239">
        <v>3404</v>
      </c>
      <c r="BB22" s="1239">
        <v>3366</v>
      </c>
      <c r="BC22" s="1239">
        <v>2762</v>
      </c>
      <c r="BD22" s="1239">
        <v>2308</v>
      </c>
      <c r="BE22" s="1239">
        <v>653</v>
      </c>
      <c r="BF22" s="668">
        <v>34</v>
      </c>
      <c r="BG22" s="668">
        <v>54</v>
      </c>
      <c r="BH22" s="668">
        <v>47</v>
      </c>
      <c r="BI22" s="668">
        <v>39</v>
      </c>
      <c r="BJ22" s="254">
        <v>3210</v>
      </c>
      <c r="BK22" s="254">
        <v>8795</v>
      </c>
      <c r="BL22" s="172">
        <v>5858</v>
      </c>
      <c r="BM22" s="470"/>
      <c r="BN22" s="381"/>
      <c r="BO22" s="381"/>
      <c r="BR22" s="381"/>
    </row>
    <row r="23" spans="1:70" ht="12.75" customHeight="1" x14ac:dyDescent="0.2">
      <c r="A23" s="163"/>
      <c r="B23" s="438" t="s">
        <v>88</v>
      </c>
      <c r="C23" s="1136">
        <v>-33</v>
      </c>
      <c r="D23" s="256">
        <v>-6.0109289617486336E-2</v>
      </c>
      <c r="E23" s="130"/>
      <c r="F23" s="124">
        <v>516</v>
      </c>
      <c r="G23" s="225">
        <v>567</v>
      </c>
      <c r="H23" s="225">
        <v>514</v>
      </c>
      <c r="I23" s="253">
        <v>503</v>
      </c>
      <c r="J23" s="225">
        <v>549</v>
      </c>
      <c r="K23" s="225">
        <v>519</v>
      </c>
      <c r="L23" s="225">
        <v>563</v>
      </c>
      <c r="M23" s="253">
        <v>418</v>
      </c>
      <c r="N23" s="225">
        <v>441</v>
      </c>
      <c r="O23" s="225">
        <v>472</v>
      </c>
      <c r="P23" s="225">
        <v>389</v>
      </c>
      <c r="Q23" s="253">
        <v>489</v>
      </c>
      <c r="R23" s="225">
        <v>359</v>
      </c>
      <c r="S23" s="225">
        <v>355</v>
      </c>
      <c r="T23" s="225">
        <v>351</v>
      </c>
      <c r="U23" s="253">
        <v>290</v>
      </c>
      <c r="V23" s="172">
        <v>229</v>
      </c>
      <c r="W23" s="225">
        <v>142</v>
      </c>
      <c r="X23" s="225">
        <v>0</v>
      </c>
      <c r="Y23" s="253">
        <v>0</v>
      </c>
      <c r="Z23" s="172">
        <v>0</v>
      </c>
      <c r="AA23" s="225">
        <v>0</v>
      </c>
      <c r="AB23" s="225">
        <v>0</v>
      </c>
      <c r="AC23" s="253">
        <v>0</v>
      </c>
      <c r="AD23" s="172">
        <v>0</v>
      </c>
      <c r="AE23" s="225">
        <v>0</v>
      </c>
      <c r="AF23" s="225" t="e">
        <v>#REF!</v>
      </c>
      <c r="AG23" s="253" t="e">
        <v>#REF!</v>
      </c>
      <c r="AH23" s="686" t="e">
        <v>#REF!</v>
      </c>
      <c r="AI23" s="686" t="e">
        <v>#REF!</v>
      </c>
      <c r="AJ23" s="686" t="e">
        <v>#REF!</v>
      </c>
      <c r="AK23" s="685" t="e">
        <v>#REF!</v>
      </c>
      <c r="AL23" s="686" t="e">
        <v>#REF!</v>
      </c>
      <c r="AM23" s="686" t="e">
        <v>#REF!</v>
      </c>
      <c r="AN23" s="686" t="e">
        <v>#REF!</v>
      </c>
      <c r="AO23" s="685" t="e">
        <v>#REF!</v>
      </c>
      <c r="AP23" s="655" t="e">
        <v>#REF!</v>
      </c>
      <c r="AQ23" s="685" t="e">
        <v>#REF!</v>
      </c>
      <c r="AR23" s="685" t="e">
        <v>#REF!</v>
      </c>
      <c r="AS23" s="685" t="e">
        <v>#REF!</v>
      </c>
      <c r="AT23" s="717"/>
      <c r="AU23" s="1235">
        <v>2100</v>
      </c>
      <c r="AV23" s="1235">
        <v>2049</v>
      </c>
      <c r="AW23" s="225">
        <v>51</v>
      </c>
      <c r="AX23" s="256">
        <v>2.4890190336749635E-2</v>
      </c>
      <c r="AY23" s="1236"/>
      <c r="AZ23" s="655">
        <v>2100</v>
      </c>
      <c r="BA23" s="1239">
        <v>2049</v>
      </c>
      <c r="BB23" s="1239">
        <v>1791</v>
      </c>
      <c r="BC23" s="1239">
        <v>1355</v>
      </c>
      <c r="BD23" s="1239">
        <v>371</v>
      </c>
      <c r="BE23" s="1237">
        <v>0</v>
      </c>
      <c r="BF23" s="673">
        <v>0</v>
      </c>
      <c r="BG23" s="673">
        <v>1</v>
      </c>
      <c r="BH23" s="673">
        <v>0</v>
      </c>
      <c r="BI23" s="673">
        <v>0</v>
      </c>
      <c r="BJ23" s="254">
        <v>1190</v>
      </c>
      <c r="BK23" s="254">
        <v>1163</v>
      </c>
      <c r="BL23" s="172">
        <v>1117</v>
      </c>
      <c r="BM23" s="470"/>
      <c r="BN23" s="381"/>
      <c r="BO23" s="381"/>
      <c r="BR23" s="381"/>
    </row>
    <row r="24" spans="1:70" ht="12.75" customHeight="1" x14ac:dyDescent="0.2">
      <c r="A24" s="163"/>
      <c r="B24" s="438" t="s">
        <v>66</v>
      </c>
      <c r="C24" s="1136">
        <v>76</v>
      </c>
      <c r="D24" s="256">
        <v>0.15866388308977036</v>
      </c>
      <c r="E24" s="130"/>
      <c r="F24" s="606">
        <v>555</v>
      </c>
      <c r="G24" s="686">
        <v>714</v>
      </c>
      <c r="H24" s="686">
        <v>509</v>
      </c>
      <c r="I24" s="685">
        <v>483</v>
      </c>
      <c r="J24" s="686">
        <v>479</v>
      </c>
      <c r="K24" s="686">
        <v>218</v>
      </c>
      <c r="L24" s="686">
        <v>716</v>
      </c>
      <c r="M24" s="685">
        <v>491</v>
      </c>
      <c r="N24" s="686">
        <v>499</v>
      </c>
      <c r="O24" s="686">
        <v>427</v>
      </c>
      <c r="P24" s="686">
        <v>434</v>
      </c>
      <c r="Q24" s="685">
        <v>275</v>
      </c>
      <c r="R24" s="686">
        <v>453</v>
      </c>
      <c r="S24" s="686">
        <v>425</v>
      </c>
      <c r="T24" s="686">
        <v>586</v>
      </c>
      <c r="U24" s="685">
        <v>345</v>
      </c>
      <c r="V24" s="686">
        <v>243</v>
      </c>
      <c r="W24" s="686">
        <v>219</v>
      </c>
      <c r="X24" s="686">
        <v>134</v>
      </c>
      <c r="Y24" s="685">
        <v>138</v>
      </c>
      <c r="Z24" s="686">
        <v>103</v>
      </c>
      <c r="AA24" s="686">
        <v>13</v>
      </c>
      <c r="AB24" s="686">
        <v>14</v>
      </c>
      <c r="AC24" s="685">
        <v>14</v>
      </c>
      <c r="AD24" s="686">
        <v>14</v>
      </c>
      <c r="AE24" s="686">
        <v>13</v>
      </c>
      <c r="AF24" s="686" t="e">
        <v>#REF!</v>
      </c>
      <c r="AG24" s="685" t="e">
        <v>#REF!</v>
      </c>
      <c r="AH24" s="686" t="e">
        <v>#REF!</v>
      </c>
      <c r="AI24" s="686" t="e">
        <v>#REF!</v>
      </c>
      <c r="AJ24" s="686" t="e">
        <v>#REF!</v>
      </c>
      <c r="AK24" s="685" t="e">
        <v>#REF!</v>
      </c>
      <c r="AL24" s="686" t="e">
        <v>#REF!</v>
      </c>
      <c r="AM24" s="686" t="e">
        <v>#REF!</v>
      </c>
      <c r="AN24" s="686" t="e">
        <v>#REF!</v>
      </c>
      <c r="AO24" s="685" t="e">
        <v>#REF!</v>
      </c>
      <c r="AP24" s="655" t="e">
        <v>#REF!</v>
      </c>
      <c r="AQ24" s="685" t="e">
        <v>#REF!</v>
      </c>
      <c r="AR24" s="685" t="e">
        <v>#REF!</v>
      </c>
      <c r="AS24" s="685" t="e">
        <v>#REF!</v>
      </c>
      <c r="AT24" s="717"/>
      <c r="AU24" s="1235">
        <v>2261</v>
      </c>
      <c r="AV24" s="1235">
        <v>1904</v>
      </c>
      <c r="AW24" s="228">
        <v>357</v>
      </c>
      <c r="AX24" s="256">
        <v>0.1875</v>
      </c>
      <c r="AY24" s="1236"/>
      <c r="AZ24" s="655">
        <v>2261</v>
      </c>
      <c r="BA24" s="1239">
        <v>1904</v>
      </c>
      <c r="BB24" s="1239">
        <v>1635</v>
      </c>
      <c r="BC24" s="1239">
        <v>1809</v>
      </c>
      <c r="BD24" s="1239">
        <v>734</v>
      </c>
      <c r="BE24" s="1237">
        <v>144</v>
      </c>
      <c r="BF24" s="673">
        <v>55</v>
      </c>
      <c r="BG24" s="673">
        <v>55</v>
      </c>
      <c r="BH24" s="673">
        <v>51</v>
      </c>
      <c r="BI24" s="673">
        <v>57</v>
      </c>
      <c r="BJ24" s="254">
        <v>2139</v>
      </c>
      <c r="BK24" s="254">
        <v>2143</v>
      </c>
      <c r="BL24" s="172">
        <v>2573</v>
      </c>
      <c r="BM24" s="470"/>
      <c r="BN24" s="381"/>
      <c r="BO24" s="381"/>
      <c r="BR24" s="381"/>
    </row>
    <row r="25" spans="1:70" ht="12.75" customHeight="1" x14ac:dyDescent="0.2">
      <c r="A25" s="163"/>
      <c r="B25" s="438" t="s">
        <v>67</v>
      </c>
      <c r="C25" s="1136">
        <v>-39</v>
      </c>
      <c r="D25" s="256">
        <v>-0.11782477341389729</v>
      </c>
      <c r="E25" s="130"/>
      <c r="F25" s="124">
        <v>292</v>
      </c>
      <c r="G25" s="225">
        <v>259</v>
      </c>
      <c r="H25" s="225">
        <v>406</v>
      </c>
      <c r="I25" s="685">
        <v>308</v>
      </c>
      <c r="J25" s="225">
        <v>331</v>
      </c>
      <c r="K25" s="225">
        <v>306</v>
      </c>
      <c r="L25" s="225">
        <v>286</v>
      </c>
      <c r="M25" s="685">
        <v>218</v>
      </c>
      <c r="N25" s="225">
        <v>249</v>
      </c>
      <c r="O25" s="225">
        <v>262</v>
      </c>
      <c r="P25" s="225">
        <v>183</v>
      </c>
      <c r="Q25" s="685">
        <v>358</v>
      </c>
      <c r="R25" s="225">
        <v>196</v>
      </c>
      <c r="S25" s="225">
        <v>205</v>
      </c>
      <c r="T25" s="225">
        <v>134</v>
      </c>
      <c r="U25" s="685">
        <v>172</v>
      </c>
      <c r="V25" s="686">
        <v>168</v>
      </c>
      <c r="W25" s="225">
        <v>103</v>
      </c>
      <c r="X25" s="225">
        <v>42</v>
      </c>
      <c r="Y25" s="685">
        <v>22</v>
      </c>
      <c r="Z25" s="686">
        <v>20</v>
      </c>
      <c r="AA25" s="225">
        <v>0</v>
      </c>
      <c r="AB25" s="225">
        <v>0</v>
      </c>
      <c r="AC25" s="253">
        <v>0</v>
      </c>
      <c r="AD25" s="172">
        <v>0</v>
      </c>
      <c r="AE25" s="225">
        <v>0</v>
      </c>
      <c r="AF25" s="225" t="e">
        <v>#REF!</v>
      </c>
      <c r="AG25" s="253" t="e">
        <v>#REF!</v>
      </c>
      <c r="AH25" s="686" t="e">
        <v>#REF!</v>
      </c>
      <c r="AI25" s="686" t="e">
        <v>#REF!</v>
      </c>
      <c r="AJ25" s="686" t="e">
        <v>#REF!</v>
      </c>
      <c r="AK25" s="685" t="e">
        <v>#REF!</v>
      </c>
      <c r="AL25" s="686" t="e">
        <v>#REF!</v>
      </c>
      <c r="AM25" s="686" t="e">
        <v>#REF!</v>
      </c>
      <c r="AN25" s="686" t="e">
        <v>#REF!</v>
      </c>
      <c r="AO25" s="685" t="e">
        <v>#REF!</v>
      </c>
      <c r="AP25" s="655" t="e">
        <v>#REF!</v>
      </c>
      <c r="AQ25" s="685" t="e">
        <v>#REF!</v>
      </c>
      <c r="AR25" s="685" t="e">
        <v>#REF!</v>
      </c>
      <c r="AS25" s="685" t="e">
        <v>#REF!</v>
      </c>
      <c r="AT25" s="717"/>
      <c r="AU25" s="1235">
        <v>1265</v>
      </c>
      <c r="AV25" s="1235">
        <v>1141</v>
      </c>
      <c r="AW25" s="228">
        <v>124</v>
      </c>
      <c r="AX25" s="256">
        <v>0.10867659947414549</v>
      </c>
      <c r="AY25" s="1236"/>
      <c r="AZ25" s="655">
        <v>1265</v>
      </c>
      <c r="BA25" s="1239">
        <v>1141</v>
      </c>
      <c r="BB25" s="1239">
        <v>1052</v>
      </c>
      <c r="BC25" s="1239">
        <v>707</v>
      </c>
      <c r="BD25" s="1239">
        <v>335</v>
      </c>
      <c r="BE25" s="1237">
        <v>20</v>
      </c>
      <c r="BF25" s="673">
        <v>0</v>
      </c>
      <c r="BG25" s="673">
        <v>-2</v>
      </c>
      <c r="BH25" s="673">
        <v>0</v>
      </c>
      <c r="BI25" s="673">
        <v>0</v>
      </c>
      <c r="BJ25" s="254">
        <v>1440</v>
      </c>
      <c r="BK25" s="254">
        <v>1036</v>
      </c>
      <c r="BL25" s="172">
        <v>837</v>
      </c>
      <c r="BM25" s="470"/>
      <c r="BN25" s="381"/>
      <c r="BO25" s="381"/>
      <c r="BR25" s="381"/>
    </row>
    <row r="26" spans="1:70" ht="12.75" customHeight="1" x14ac:dyDescent="0.2">
      <c r="A26" s="163"/>
      <c r="B26" s="438" t="s">
        <v>62</v>
      </c>
      <c r="C26" s="1136">
        <v>36</v>
      </c>
      <c r="D26" s="256" t="s">
        <v>41</v>
      </c>
      <c r="E26" s="130"/>
      <c r="F26" s="124">
        <v>35</v>
      </c>
      <c r="G26" s="225">
        <v>19</v>
      </c>
      <c r="H26" s="225">
        <v>23</v>
      </c>
      <c r="I26" s="685">
        <v>19</v>
      </c>
      <c r="J26" s="225">
        <v>-1</v>
      </c>
      <c r="K26" s="225">
        <v>15</v>
      </c>
      <c r="L26" s="225">
        <v>48</v>
      </c>
      <c r="M26" s="685">
        <v>14</v>
      </c>
      <c r="N26" s="225">
        <v>15</v>
      </c>
      <c r="O26" s="225">
        <v>20</v>
      </c>
      <c r="P26" s="225">
        <v>9</v>
      </c>
      <c r="Q26" s="685">
        <v>9</v>
      </c>
      <c r="R26" s="225">
        <v>8</v>
      </c>
      <c r="S26" s="225">
        <v>5</v>
      </c>
      <c r="T26" s="225">
        <v>5</v>
      </c>
      <c r="U26" s="685">
        <v>11</v>
      </c>
      <c r="V26" s="686">
        <v>6</v>
      </c>
      <c r="W26" s="225">
        <v>1</v>
      </c>
      <c r="X26" s="225">
        <v>1</v>
      </c>
      <c r="Y26" s="685">
        <v>1</v>
      </c>
      <c r="Z26" s="686">
        <v>2</v>
      </c>
      <c r="AA26" s="225">
        <v>0</v>
      </c>
      <c r="AB26" s="686">
        <v>-1</v>
      </c>
      <c r="AC26" s="253">
        <v>0</v>
      </c>
      <c r="AD26" s="172">
        <v>0</v>
      </c>
      <c r="AE26" s="225">
        <v>0</v>
      </c>
      <c r="AF26" s="225" t="e">
        <v>#REF!</v>
      </c>
      <c r="AG26" s="685" t="e">
        <v>#REF!</v>
      </c>
      <c r="AH26" s="686" t="e">
        <v>#REF!</v>
      </c>
      <c r="AI26" s="686" t="e">
        <v>#REF!</v>
      </c>
      <c r="AJ26" s="686" t="e">
        <v>#REF!</v>
      </c>
      <c r="AK26" s="685" t="e">
        <v>#REF!</v>
      </c>
      <c r="AL26" s="686" t="e">
        <v>#REF!</v>
      </c>
      <c r="AM26" s="228" t="e">
        <v>#REF!</v>
      </c>
      <c r="AN26" s="228" t="e">
        <v>#REF!</v>
      </c>
      <c r="AO26" s="259" t="e">
        <v>#REF!</v>
      </c>
      <c r="AP26" s="260" t="e">
        <v>#REF!</v>
      </c>
      <c r="AQ26" s="685" t="e">
        <v>#REF!</v>
      </c>
      <c r="AR26" s="685" t="e">
        <v>#REF!</v>
      </c>
      <c r="AS26" s="259" t="e">
        <v>#REF!</v>
      </c>
      <c r="AT26" s="717"/>
      <c r="AU26" s="1235">
        <v>96</v>
      </c>
      <c r="AV26" s="1235">
        <v>76</v>
      </c>
      <c r="AW26" s="228">
        <v>20</v>
      </c>
      <c r="AX26" s="256">
        <v>0.26315789473684209</v>
      </c>
      <c r="AY26" s="1236"/>
      <c r="AZ26" s="655">
        <v>96</v>
      </c>
      <c r="BA26" s="1239">
        <v>76</v>
      </c>
      <c r="BB26" s="1239">
        <v>53</v>
      </c>
      <c r="BC26" s="1239">
        <v>29</v>
      </c>
      <c r="BD26" s="1239">
        <v>9</v>
      </c>
      <c r="BE26" s="1237">
        <v>1</v>
      </c>
      <c r="BF26" s="673">
        <v>1</v>
      </c>
      <c r="BG26" s="673">
        <v>0</v>
      </c>
      <c r="BH26" s="673">
        <v>2</v>
      </c>
      <c r="BI26" s="673">
        <v>2</v>
      </c>
      <c r="BJ26" s="254">
        <v>5</v>
      </c>
      <c r="BK26" s="254">
        <v>1</v>
      </c>
      <c r="BL26" s="172">
        <v>35</v>
      </c>
      <c r="BM26" s="470"/>
      <c r="BN26" s="381"/>
      <c r="BO26" s="381"/>
      <c r="BR26" s="381"/>
    </row>
    <row r="27" spans="1:70" ht="12.75" customHeight="1" x14ac:dyDescent="0.2">
      <c r="A27" s="163"/>
      <c r="B27" s="438" t="s">
        <v>86</v>
      </c>
      <c r="C27" s="1136">
        <v>439</v>
      </c>
      <c r="D27" s="256">
        <v>0.39056939501779359</v>
      </c>
      <c r="E27" s="407"/>
      <c r="F27" s="606">
        <v>1563</v>
      </c>
      <c r="G27" s="686">
        <v>1240</v>
      </c>
      <c r="H27" s="686">
        <v>1903</v>
      </c>
      <c r="I27" s="685">
        <v>1141</v>
      </c>
      <c r="J27" s="686">
        <v>1124</v>
      </c>
      <c r="K27" s="686">
        <v>1906</v>
      </c>
      <c r="L27" s="686">
        <v>1371</v>
      </c>
      <c r="M27" s="685">
        <v>1407</v>
      </c>
      <c r="N27" s="686">
        <v>1601</v>
      </c>
      <c r="O27" s="686">
        <v>1242</v>
      </c>
      <c r="P27" s="686">
        <v>1382</v>
      </c>
      <c r="Q27" s="685">
        <v>1229</v>
      </c>
      <c r="R27" s="686">
        <v>1672</v>
      </c>
      <c r="S27" s="686">
        <v>996</v>
      </c>
      <c r="T27" s="686">
        <v>1727</v>
      </c>
      <c r="U27" s="685">
        <v>908</v>
      </c>
      <c r="V27" s="686">
        <v>932</v>
      </c>
      <c r="W27" s="686">
        <v>861</v>
      </c>
      <c r="X27" s="686">
        <v>212</v>
      </c>
      <c r="Y27" s="685">
        <v>327</v>
      </c>
      <c r="Z27" s="686">
        <v>354</v>
      </c>
      <c r="AA27" s="686">
        <v>123</v>
      </c>
      <c r="AB27" s="686">
        <v>15</v>
      </c>
      <c r="AC27" s="685">
        <v>24</v>
      </c>
      <c r="AD27" s="686">
        <v>-289</v>
      </c>
      <c r="AE27" s="686">
        <v>154</v>
      </c>
      <c r="AF27" s="686" t="e">
        <v>#REF!</v>
      </c>
      <c r="AG27" s="685" t="e">
        <v>#REF!</v>
      </c>
      <c r="AH27" s="686" t="e">
        <v>#REF!</v>
      </c>
      <c r="AI27" s="686" t="e">
        <v>#REF!</v>
      </c>
      <c r="AJ27" s="686" t="e">
        <v>#REF!</v>
      </c>
      <c r="AK27" s="685" t="e">
        <v>#REF!</v>
      </c>
      <c r="AL27" s="686" t="e">
        <v>#REF!</v>
      </c>
      <c r="AM27" s="686" t="e">
        <v>#REF!</v>
      </c>
      <c r="AN27" s="686" t="e">
        <v>#REF!</v>
      </c>
      <c r="AO27" s="685" t="e">
        <v>#REF!</v>
      </c>
      <c r="AP27" s="655" t="e">
        <v>#REF!</v>
      </c>
      <c r="AQ27" s="685" t="e">
        <v>#REF!</v>
      </c>
      <c r="AR27" s="685" t="e">
        <v>#REF!</v>
      </c>
      <c r="AS27" s="685" t="e">
        <v>#REF!</v>
      </c>
      <c r="AT27" s="717"/>
      <c r="AU27" s="1235">
        <v>5847</v>
      </c>
      <c r="AV27" s="1235">
        <v>5808</v>
      </c>
      <c r="AW27" s="228">
        <v>39</v>
      </c>
      <c r="AX27" s="256">
        <v>6.7148760330578514E-3</v>
      </c>
      <c r="AY27" s="1236"/>
      <c r="AZ27" s="655">
        <v>5847</v>
      </c>
      <c r="BA27" s="1239">
        <v>5808</v>
      </c>
      <c r="BB27" s="1239">
        <v>5454</v>
      </c>
      <c r="BC27" s="1239">
        <v>5303</v>
      </c>
      <c r="BD27" s="1239">
        <v>2332</v>
      </c>
      <c r="BE27" s="1237">
        <v>516</v>
      </c>
      <c r="BF27" s="673">
        <v>92</v>
      </c>
      <c r="BG27" s="673">
        <v>169</v>
      </c>
      <c r="BH27" s="673">
        <v>66</v>
      </c>
      <c r="BI27" s="673">
        <v>66</v>
      </c>
      <c r="BJ27" s="254">
        <v>6374</v>
      </c>
      <c r="BK27" s="254">
        <v>5879</v>
      </c>
      <c r="BL27" s="172">
        <v>3463</v>
      </c>
      <c r="BM27" s="470"/>
      <c r="BN27" s="381"/>
      <c r="BO27" s="381"/>
      <c r="BR27" s="381"/>
    </row>
    <row r="28" spans="1:70" ht="12.75" customHeight="1" x14ac:dyDescent="0.2">
      <c r="A28" s="163"/>
      <c r="B28" s="438" t="s">
        <v>69</v>
      </c>
      <c r="C28" s="1136">
        <v>-47</v>
      </c>
      <c r="D28" s="256">
        <v>-4.6953046953046952E-2</v>
      </c>
      <c r="E28" s="130"/>
      <c r="F28" s="124">
        <v>954</v>
      </c>
      <c r="G28" s="225">
        <v>968</v>
      </c>
      <c r="H28" s="225">
        <v>925</v>
      </c>
      <c r="I28" s="685">
        <v>917</v>
      </c>
      <c r="J28" s="225">
        <v>1001</v>
      </c>
      <c r="K28" s="225">
        <v>944</v>
      </c>
      <c r="L28" s="225">
        <v>990</v>
      </c>
      <c r="M28" s="685">
        <v>963</v>
      </c>
      <c r="N28" s="225">
        <v>999</v>
      </c>
      <c r="O28" s="225">
        <v>937</v>
      </c>
      <c r="P28" s="225">
        <v>905</v>
      </c>
      <c r="Q28" s="685">
        <v>1301</v>
      </c>
      <c r="R28" s="225">
        <v>1635</v>
      </c>
      <c r="S28" s="225">
        <v>1624</v>
      </c>
      <c r="T28" s="225">
        <v>1586</v>
      </c>
      <c r="U28" s="685">
        <v>1877</v>
      </c>
      <c r="V28" s="686">
        <v>1078</v>
      </c>
      <c r="W28" s="225">
        <v>906</v>
      </c>
      <c r="X28" s="225">
        <v>36</v>
      </c>
      <c r="Y28" s="685">
        <v>28</v>
      </c>
      <c r="Z28" s="686">
        <v>26</v>
      </c>
      <c r="AA28" s="225">
        <v>0</v>
      </c>
      <c r="AB28" s="225">
        <v>0</v>
      </c>
      <c r="AC28" s="253">
        <v>0</v>
      </c>
      <c r="AD28" s="172">
        <v>0</v>
      </c>
      <c r="AE28" s="225">
        <v>0</v>
      </c>
      <c r="AF28" s="225" t="e">
        <v>#REF!</v>
      </c>
      <c r="AG28" s="253" t="e">
        <v>#REF!</v>
      </c>
      <c r="AH28" s="686" t="e">
        <v>#REF!</v>
      </c>
      <c r="AI28" s="686" t="e">
        <v>#REF!</v>
      </c>
      <c r="AJ28" s="686" t="e">
        <v>#REF!</v>
      </c>
      <c r="AK28" s="685" t="e">
        <v>#REF!</v>
      </c>
      <c r="AL28" s="686" t="e">
        <v>#REF!</v>
      </c>
      <c r="AM28" s="686" t="e">
        <v>#REF!</v>
      </c>
      <c r="AN28" s="686" t="e">
        <v>#REF!</v>
      </c>
      <c r="AO28" s="685" t="e">
        <v>#REF!</v>
      </c>
      <c r="AP28" s="655" t="e">
        <v>#REF!</v>
      </c>
      <c r="AQ28" s="685" t="e">
        <v>#REF!</v>
      </c>
      <c r="AR28" s="685" t="e">
        <v>#REF!</v>
      </c>
      <c r="AS28" s="685" t="e">
        <v>#REF!</v>
      </c>
      <c r="AT28" s="700"/>
      <c r="AU28" s="451">
        <v>3764</v>
      </c>
      <c r="AV28" s="1235">
        <v>3898</v>
      </c>
      <c r="AW28" s="228">
        <v>-134</v>
      </c>
      <c r="AX28" s="256">
        <v>-3.4376603386351977E-2</v>
      </c>
      <c r="AY28" s="1236"/>
      <c r="AZ28" s="655">
        <v>3764</v>
      </c>
      <c r="BA28" s="1239">
        <v>3898</v>
      </c>
      <c r="BB28" s="1239">
        <v>4142</v>
      </c>
      <c r="BC28" s="1239">
        <v>6722</v>
      </c>
      <c r="BD28" s="1239">
        <v>2048</v>
      </c>
      <c r="BE28" s="1237">
        <v>26</v>
      </c>
      <c r="BF28" s="673">
        <v>0</v>
      </c>
      <c r="BG28" s="673">
        <v>0</v>
      </c>
      <c r="BH28" s="673">
        <v>0</v>
      </c>
      <c r="BI28" s="673">
        <v>0</v>
      </c>
      <c r="BJ28" s="254">
        <v>716</v>
      </c>
      <c r="BK28" s="254">
        <v>620</v>
      </c>
      <c r="BL28" s="172">
        <v>716</v>
      </c>
      <c r="BM28" s="470"/>
      <c r="BN28" s="381"/>
      <c r="BO28" s="381"/>
      <c r="BR28" s="381"/>
    </row>
    <row r="29" spans="1:70" ht="12.75" customHeight="1" x14ac:dyDescent="0.2">
      <c r="A29" s="161"/>
      <c r="B29" s="438" t="s">
        <v>70</v>
      </c>
      <c r="C29" s="1136">
        <v>-349</v>
      </c>
      <c r="D29" s="256" t="s">
        <v>41</v>
      </c>
      <c r="E29" s="130"/>
      <c r="F29" s="124">
        <v>-297</v>
      </c>
      <c r="G29" s="225">
        <v>28</v>
      </c>
      <c r="H29" s="225">
        <v>28</v>
      </c>
      <c r="I29" s="685">
        <v>501</v>
      </c>
      <c r="J29" s="225">
        <v>52</v>
      </c>
      <c r="K29" s="225">
        <v>34</v>
      </c>
      <c r="L29" s="225">
        <v>175</v>
      </c>
      <c r="M29" s="685">
        <v>154</v>
      </c>
      <c r="N29" s="225">
        <v>272</v>
      </c>
      <c r="O29" s="225">
        <v>200</v>
      </c>
      <c r="P29" s="225">
        <v>128</v>
      </c>
      <c r="Q29" s="685">
        <v>760</v>
      </c>
      <c r="R29" s="225">
        <v>-698</v>
      </c>
      <c r="S29" s="225">
        <v>905</v>
      </c>
      <c r="T29" s="225">
        <v>-313</v>
      </c>
      <c r="U29" s="685">
        <v>372</v>
      </c>
      <c r="V29" s="686">
        <v>941</v>
      </c>
      <c r="W29" s="225">
        <v>1757</v>
      </c>
      <c r="X29" s="225">
        <v>517</v>
      </c>
      <c r="Y29" s="685">
        <v>538</v>
      </c>
      <c r="Z29" s="686">
        <v>76</v>
      </c>
      <c r="AA29" s="225">
        <v>0</v>
      </c>
      <c r="AB29" s="225">
        <v>0</v>
      </c>
      <c r="AC29" s="253">
        <v>0</v>
      </c>
      <c r="AD29" s="172">
        <v>0</v>
      </c>
      <c r="AE29" s="225">
        <v>0</v>
      </c>
      <c r="AF29" s="225" t="e">
        <v>#REF!</v>
      </c>
      <c r="AG29" s="253" t="e">
        <v>#REF!</v>
      </c>
      <c r="AH29" s="686" t="e">
        <v>#REF!</v>
      </c>
      <c r="AI29" s="686" t="e">
        <v>#REF!</v>
      </c>
      <c r="AJ29" s="686" t="e">
        <v>#REF!</v>
      </c>
      <c r="AK29" s="685" t="e">
        <v>#REF!</v>
      </c>
      <c r="AL29" s="686" t="e">
        <v>#REF!</v>
      </c>
      <c r="AM29" s="686" t="e">
        <v>#REF!</v>
      </c>
      <c r="AN29" s="686" t="e">
        <v>#REF!</v>
      </c>
      <c r="AO29" s="685" t="e">
        <v>#REF!</v>
      </c>
      <c r="AP29" s="655" t="e">
        <v>#REF!</v>
      </c>
      <c r="AQ29" s="709" t="e">
        <v>#REF!</v>
      </c>
      <c r="AR29" s="685" t="e">
        <v>#REF!</v>
      </c>
      <c r="AS29" s="685" t="e">
        <v>#REF!</v>
      </c>
      <c r="AT29" s="700"/>
      <c r="AU29" s="451">
        <v>260</v>
      </c>
      <c r="AV29" s="1235">
        <v>415</v>
      </c>
      <c r="AW29" s="228">
        <v>-155</v>
      </c>
      <c r="AX29" s="256">
        <v>-0.37349397590361444</v>
      </c>
      <c r="AY29" s="1236"/>
      <c r="AZ29" s="655">
        <v>260</v>
      </c>
      <c r="BA29" s="1239">
        <v>415</v>
      </c>
      <c r="BB29" s="1239">
        <v>1360</v>
      </c>
      <c r="BC29" s="1239">
        <v>266</v>
      </c>
      <c r="BD29" s="1239">
        <v>3753</v>
      </c>
      <c r="BE29" s="1237">
        <v>76</v>
      </c>
      <c r="BF29" s="673">
        <v>0</v>
      </c>
      <c r="BG29" s="673">
        <v>0</v>
      </c>
      <c r="BH29" s="673">
        <v>0</v>
      </c>
      <c r="BI29" s="673">
        <v>0</v>
      </c>
      <c r="BJ29" s="254">
        <v>0</v>
      </c>
      <c r="BK29" s="254">
        <v>0</v>
      </c>
      <c r="BL29" s="172">
        <v>0</v>
      </c>
      <c r="BM29" s="470"/>
      <c r="BN29" s="381"/>
      <c r="BO29" s="381"/>
      <c r="BR29" s="381"/>
    </row>
    <row r="30" spans="1:70" ht="12.75" customHeight="1" x14ac:dyDescent="0.2">
      <c r="A30" s="163"/>
      <c r="B30" s="161" t="s">
        <v>121</v>
      </c>
      <c r="C30" s="1136">
        <v>650</v>
      </c>
      <c r="D30" s="256">
        <v>1.3</v>
      </c>
      <c r="E30" s="130"/>
      <c r="F30" s="1095">
        <v>1150</v>
      </c>
      <c r="G30" s="228">
        <v>1345</v>
      </c>
      <c r="H30" s="228">
        <v>0</v>
      </c>
      <c r="I30" s="259">
        <v>0</v>
      </c>
      <c r="J30" s="1136">
        <v>500</v>
      </c>
      <c r="K30" s="228">
        <v>0</v>
      </c>
      <c r="L30" s="228">
        <v>0</v>
      </c>
      <c r="M30" s="259">
        <v>0</v>
      </c>
      <c r="N30" s="228">
        <v>0</v>
      </c>
      <c r="O30" s="228">
        <v>0</v>
      </c>
      <c r="P30" s="228">
        <v>0</v>
      </c>
      <c r="Q30" s="259">
        <v>0</v>
      </c>
      <c r="R30" s="228">
        <v>0</v>
      </c>
      <c r="S30" s="228">
        <v>0</v>
      </c>
      <c r="T30" s="715">
        <v>0</v>
      </c>
      <c r="U30" s="259">
        <v>0</v>
      </c>
      <c r="V30" s="228">
        <v>0</v>
      </c>
      <c r="W30" s="715">
        <v>0</v>
      </c>
      <c r="X30" s="715">
        <v>0</v>
      </c>
      <c r="Y30" s="259">
        <v>0</v>
      </c>
      <c r="Z30" s="228">
        <v>0</v>
      </c>
      <c r="AA30" s="715">
        <v>0</v>
      </c>
      <c r="AB30" s="228">
        <v>0</v>
      </c>
      <c r="AC30" s="259">
        <v>0</v>
      </c>
      <c r="AD30" s="228">
        <v>0</v>
      </c>
      <c r="AE30" s="715">
        <v>0</v>
      </c>
      <c r="AF30" s="228" t="e">
        <v>#REF!</v>
      </c>
      <c r="AG30" s="259" t="e">
        <v>#REF!</v>
      </c>
      <c r="AH30" s="715" t="e">
        <v>#REF!</v>
      </c>
      <c r="AI30" s="686" t="e">
        <v>#REF!</v>
      </c>
      <c r="AJ30" s="228" t="e">
        <v>#REF!</v>
      </c>
      <c r="AK30" s="1117" t="e">
        <v>#REF!</v>
      </c>
      <c r="AL30" s="228" t="e">
        <v>#REF!</v>
      </c>
      <c r="AM30" s="228" t="e">
        <v>#REF!</v>
      </c>
      <c r="AN30" s="228" t="e">
        <v>#REF!</v>
      </c>
      <c r="AO30" s="259" t="e">
        <v>#REF!</v>
      </c>
      <c r="AP30" s="1138" t="e">
        <v>#REF!</v>
      </c>
      <c r="AQ30" s="669" t="e">
        <v>#REF!</v>
      </c>
      <c r="AR30" s="671" t="e">
        <v>#REF!</v>
      </c>
      <c r="AS30" s="671" t="e">
        <v>#REF!</v>
      </c>
      <c r="AT30" s="700"/>
      <c r="AU30" s="451">
        <v>2495</v>
      </c>
      <c r="AV30" s="1235">
        <v>500</v>
      </c>
      <c r="AW30" s="228">
        <v>1995</v>
      </c>
      <c r="AX30" s="256" t="s">
        <v>41</v>
      </c>
      <c r="AY30" s="1236"/>
      <c r="AZ30" s="655">
        <v>2495</v>
      </c>
      <c r="BA30" s="1242">
        <v>500</v>
      </c>
      <c r="BB30" s="1242">
        <v>0</v>
      </c>
      <c r="BC30" s="1243">
        <v>0</v>
      </c>
      <c r="BD30" s="1243">
        <v>0</v>
      </c>
      <c r="BE30" s="1237">
        <v>0</v>
      </c>
      <c r="BF30" s="673">
        <v>0</v>
      </c>
      <c r="BG30" s="673">
        <v>0</v>
      </c>
      <c r="BH30" s="673">
        <v>0</v>
      </c>
      <c r="BI30" s="678">
        <v>0</v>
      </c>
      <c r="BJ30" s="254">
        <v>0</v>
      </c>
      <c r="BK30" s="254">
        <v>0</v>
      </c>
      <c r="BL30" s="172">
        <v>0</v>
      </c>
      <c r="BM30" s="470"/>
      <c r="BN30" s="381"/>
      <c r="BO30" s="381"/>
      <c r="BR30" s="381"/>
    </row>
    <row r="31" spans="1:70" ht="12.75" customHeight="1" x14ac:dyDescent="0.2">
      <c r="A31" s="163"/>
      <c r="B31" s="161" t="s">
        <v>329</v>
      </c>
      <c r="C31" s="1136">
        <v>-10000</v>
      </c>
      <c r="D31" s="256">
        <v>-1</v>
      </c>
      <c r="E31" s="130"/>
      <c r="F31" s="1096">
        <v>0</v>
      </c>
      <c r="G31" s="715">
        <v>48222</v>
      </c>
      <c r="H31" s="715">
        <v>0</v>
      </c>
      <c r="I31" s="259">
        <v>0</v>
      </c>
      <c r="J31" s="1137">
        <v>10000</v>
      </c>
      <c r="K31" s="715">
        <v>4535</v>
      </c>
      <c r="L31" s="715">
        <v>0</v>
      </c>
      <c r="M31" s="259">
        <v>0</v>
      </c>
      <c r="N31" s="715">
        <v>0</v>
      </c>
      <c r="O31" s="715">
        <v>0</v>
      </c>
      <c r="P31" s="715">
        <v>0</v>
      </c>
      <c r="Q31" s="259">
        <v>0</v>
      </c>
      <c r="R31" s="715">
        <v>0</v>
      </c>
      <c r="S31" s="715">
        <v>0</v>
      </c>
      <c r="T31" s="715"/>
      <c r="U31" s="259"/>
      <c r="V31" s="228"/>
      <c r="W31" s="715"/>
      <c r="X31" s="715"/>
      <c r="Y31" s="259"/>
      <c r="Z31" s="228"/>
      <c r="AA31" s="715"/>
      <c r="AB31" s="228"/>
      <c r="AC31" s="259"/>
      <c r="AD31" s="228"/>
      <c r="AE31" s="715"/>
      <c r="AF31" s="228"/>
      <c r="AG31" s="259"/>
      <c r="AH31" s="715"/>
      <c r="AI31" s="686"/>
      <c r="AJ31" s="228"/>
      <c r="AK31" s="1117"/>
      <c r="AL31" s="228"/>
      <c r="AM31" s="228"/>
      <c r="AN31" s="228"/>
      <c r="AO31" s="259"/>
      <c r="AP31" s="1138"/>
      <c r="AQ31" s="669"/>
      <c r="AR31" s="671"/>
      <c r="AS31" s="671"/>
      <c r="AT31" s="700"/>
      <c r="AU31" s="451">
        <v>48222</v>
      </c>
      <c r="AV31" s="1235">
        <v>14535</v>
      </c>
      <c r="AW31" s="228">
        <v>33687</v>
      </c>
      <c r="AX31" s="256">
        <v>2.3176470588235296</v>
      </c>
      <c r="AY31" s="1236"/>
      <c r="AZ31" s="655">
        <v>48222</v>
      </c>
      <c r="BA31" s="1242">
        <v>14535</v>
      </c>
      <c r="BB31" s="1242">
        <v>0</v>
      </c>
      <c r="BC31" s="1243">
        <v>0</v>
      </c>
      <c r="BD31" s="1243">
        <v>0</v>
      </c>
      <c r="BE31" s="1237">
        <v>0</v>
      </c>
      <c r="BF31" s="673">
        <v>0</v>
      </c>
      <c r="BG31" s="673"/>
      <c r="BH31" s="673"/>
      <c r="BI31" s="678"/>
      <c r="BJ31" s="254"/>
      <c r="BK31" s="254"/>
      <c r="BL31" s="172"/>
      <c r="BM31" s="470"/>
      <c r="BN31" s="381"/>
      <c r="BO31" s="381"/>
      <c r="BR31" s="381"/>
    </row>
    <row r="32" spans="1:70" ht="12.75" customHeight="1" x14ac:dyDescent="0.2">
      <c r="A32" s="163"/>
      <c r="B32" s="161"/>
      <c r="C32" s="690">
        <v>-10009</v>
      </c>
      <c r="D32" s="435">
        <v>-0.42466799609656752</v>
      </c>
      <c r="E32" s="130"/>
      <c r="F32" s="605">
        <v>13560</v>
      </c>
      <c r="G32" s="682">
        <v>59600</v>
      </c>
      <c r="H32" s="682">
        <v>10337</v>
      </c>
      <c r="I32" s="681">
        <v>11078</v>
      </c>
      <c r="J32" s="682">
        <v>23569</v>
      </c>
      <c r="K32" s="682">
        <v>13337</v>
      </c>
      <c r="L32" s="682">
        <v>11832</v>
      </c>
      <c r="M32" s="681">
        <v>13138</v>
      </c>
      <c r="N32" s="682">
        <v>9455</v>
      </c>
      <c r="O32" s="682">
        <v>12103</v>
      </c>
      <c r="P32" s="682">
        <v>9069</v>
      </c>
      <c r="Q32" s="681">
        <v>9298</v>
      </c>
      <c r="R32" s="682">
        <v>9244</v>
      </c>
      <c r="S32" s="682">
        <v>9883</v>
      </c>
      <c r="T32" s="682">
        <v>7490</v>
      </c>
      <c r="U32" s="681">
        <v>7988</v>
      </c>
      <c r="V32" s="682">
        <v>6225</v>
      </c>
      <c r="W32" s="682">
        <v>7323</v>
      </c>
      <c r="X32" s="682">
        <v>1729</v>
      </c>
      <c r="Y32" s="681">
        <v>2038</v>
      </c>
      <c r="Z32" s="682">
        <v>1317</v>
      </c>
      <c r="AA32" s="682">
        <v>151</v>
      </c>
      <c r="AB32" s="682">
        <v>34</v>
      </c>
      <c r="AC32" s="681">
        <v>43</v>
      </c>
      <c r="AD32" s="682">
        <v>1744</v>
      </c>
      <c r="AE32" s="682">
        <v>176</v>
      </c>
      <c r="AF32" s="682" t="e">
        <v>#REF!</v>
      </c>
      <c r="AG32" s="681" t="e">
        <v>#REF!</v>
      </c>
      <c r="AH32" s="682" t="e">
        <v>#REF!</v>
      </c>
      <c r="AI32" s="682" t="e">
        <v>#REF!</v>
      </c>
      <c r="AJ32" s="682" t="e">
        <v>#REF!</v>
      </c>
      <c r="AK32" s="681" t="e">
        <v>#REF!</v>
      </c>
      <c r="AL32" s="682" t="e">
        <v>#REF!</v>
      </c>
      <c r="AM32" s="682" t="e">
        <v>#REF!</v>
      </c>
      <c r="AN32" s="682" t="e">
        <v>#REF!</v>
      </c>
      <c r="AO32" s="681" t="e">
        <v>#REF!</v>
      </c>
      <c r="AP32" s="659" t="e">
        <v>#REF!</v>
      </c>
      <c r="AQ32" s="681" t="e">
        <v>#REF!</v>
      </c>
      <c r="AR32" s="681" t="e">
        <v>#REF!</v>
      </c>
      <c r="AS32" s="681" t="e">
        <v>#REF!</v>
      </c>
      <c r="AT32" s="700"/>
      <c r="AU32" s="682">
        <v>94575</v>
      </c>
      <c r="AV32" s="682">
        <v>61876</v>
      </c>
      <c r="AW32" s="1140">
        <v>32699</v>
      </c>
      <c r="AX32" s="435">
        <v>0.52846014609864889</v>
      </c>
      <c r="AY32" s="1236"/>
      <c r="AZ32" s="665">
        <v>94575</v>
      </c>
      <c r="BA32" s="1238">
        <v>61876</v>
      </c>
      <c r="BB32" s="1238">
        <v>39925</v>
      </c>
      <c r="BC32" s="1238">
        <v>34605</v>
      </c>
      <c r="BD32" s="1238">
        <v>17315</v>
      </c>
      <c r="BE32" s="1238">
        <v>1545</v>
      </c>
      <c r="BF32" s="665">
        <v>2453</v>
      </c>
      <c r="BG32" s="665">
        <v>4212</v>
      </c>
      <c r="BH32" s="665">
        <v>5506</v>
      </c>
      <c r="BI32" s="665">
        <v>4992</v>
      </c>
      <c r="BJ32" s="496">
        <v>83963</v>
      </c>
      <c r="BK32" s="496">
        <v>85664</v>
      </c>
      <c r="BL32" s="434">
        <v>68575</v>
      </c>
      <c r="BM32" s="470"/>
      <c r="BN32" s="381"/>
      <c r="BO32" s="381"/>
      <c r="BR32" s="381"/>
    </row>
    <row r="33" spans="1:70" s="798" customFormat="1" ht="24.95" customHeight="1" thickBot="1" x14ac:dyDescent="0.25">
      <c r="A33" s="1534" t="s">
        <v>124</v>
      </c>
      <c r="B33" s="1535"/>
      <c r="C33" s="827">
        <v>5711</v>
      </c>
      <c r="D33" s="256">
        <v>0.75233829534975627</v>
      </c>
      <c r="E33" s="783"/>
      <c r="F33" s="604">
        <v>-1880</v>
      </c>
      <c r="G33" s="683">
        <v>-51437</v>
      </c>
      <c r="H33" s="683">
        <v>-2855</v>
      </c>
      <c r="I33" s="689">
        <v>-387</v>
      </c>
      <c r="J33" s="683">
        <v>-7591</v>
      </c>
      <c r="K33" s="683">
        <v>-5848</v>
      </c>
      <c r="L33" s="683">
        <v>257</v>
      </c>
      <c r="M33" s="689">
        <v>912</v>
      </c>
      <c r="N33" s="683">
        <v>-301</v>
      </c>
      <c r="O33" s="683">
        <v>3872</v>
      </c>
      <c r="P33" s="683">
        <v>-578</v>
      </c>
      <c r="Q33" s="689">
        <v>-4434</v>
      </c>
      <c r="R33" s="683">
        <v>-2819</v>
      </c>
      <c r="S33" s="683">
        <v>-2585</v>
      </c>
      <c r="T33" s="683">
        <v>-1333</v>
      </c>
      <c r="U33" s="689">
        <v>-2581</v>
      </c>
      <c r="V33" s="683">
        <v>-2512</v>
      </c>
      <c r="W33" s="683">
        <v>-629</v>
      </c>
      <c r="X33" s="683">
        <v>-1896</v>
      </c>
      <c r="Y33" s="689">
        <v>-1786</v>
      </c>
      <c r="Z33" s="683">
        <v>-714</v>
      </c>
      <c r="AA33" s="683">
        <v>265</v>
      </c>
      <c r="AB33" s="451">
        <v>327</v>
      </c>
      <c r="AC33" s="689">
        <v>-195</v>
      </c>
      <c r="AD33" s="451">
        <v>1750</v>
      </c>
      <c r="AE33" s="683">
        <v>157</v>
      </c>
      <c r="AF33" s="451" t="e">
        <v>#REF!</v>
      </c>
      <c r="AG33" s="689" t="e">
        <v>#REF!</v>
      </c>
      <c r="AH33" s="683" t="e">
        <v>#REF!</v>
      </c>
      <c r="AI33" s="683" t="e">
        <v>#REF!</v>
      </c>
      <c r="AJ33" s="683" t="e">
        <v>#REF!</v>
      </c>
      <c r="AK33" s="689" t="e">
        <v>#REF!</v>
      </c>
      <c r="AL33" s="683" t="e">
        <v>#REF!</v>
      </c>
      <c r="AM33" s="534" t="e">
        <v>#REF!</v>
      </c>
      <c r="AN33" s="535" t="e">
        <v>#REF!</v>
      </c>
      <c r="AO33" s="534" t="e">
        <v>#REF!</v>
      </c>
      <c r="AP33" s="534" t="e">
        <v>#REF!</v>
      </c>
      <c r="AQ33" s="534" t="e">
        <v>#REF!</v>
      </c>
      <c r="AR33" s="534" t="e">
        <v>#REF!</v>
      </c>
      <c r="AS33" s="534" t="e">
        <v>#REF!</v>
      </c>
      <c r="AT33" s="518"/>
      <c r="AU33" s="683">
        <v>-56559</v>
      </c>
      <c r="AV33" s="683">
        <v>-12270</v>
      </c>
      <c r="AW33" s="683">
        <v>-44289</v>
      </c>
      <c r="AX33" s="828" t="s">
        <v>41</v>
      </c>
      <c r="AY33" s="844"/>
      <c r="AZ33" s="692">
        <v>-56559</v>
      </c>
      <c r="BA33" s="692">
        <v>-12270</v>
      </c>
      <c r="BB33" s="692">
        <v>-1441</v>
      </c>
      <c r="BC33" s="692">
        <v>-9318</v>
      </c>
      <c r="BD33" s="692">
        <v>-6823</v>
      </c>
      <c r="BE33" s="692">
        <v>-317</v>
      </c>
      <c r="BF33" s="692">
        <v>3441</v>
      </c>
      <c r="BG33" s="918">
        <v>2569</v>
      </c>
      <c r="BH33" s="918">
        <v>4431</v>
      </c>
      <c r="BI33" s="968">
        <v>10905</v>
      </c>
      <c r="BJ33" s="919">
        <f>BJ17-BJ32</f>
        <v>41937</v>
      </c>
      <c r="BK33" s="919">
        <f>BK17-BK32</f>
        <v>30426</v>
      </c>
      <c r="BL33" s="1134"/>
      <c r="BM33" s="1135"/>
      <c r="BO33" s="797"/>
      <c r="BP33" s="797"/>
      <c r="BQ33" s="797"/>
      <c r="BR33" s="797"/>
    </row>
    <row r="34" spans="1:70" s="798" customFormat="1" ht="12.75" customHeight="1" thickTop="1" x14ac:dyDescent="0.2">
      <c r="A34" s="1443"/>
      <c r="B34" s="835" t="s">
        <v>234</v>
      </c>
      <c r="C34" s="830">
        <v>0</v>
      </c>
      <c r="D34" s="1226">
        <v>0</v>
      </c>
      <c r="E34" s="783"/>
      <c r="F34" s="401"/>
      <c r="G34" s="504">
        <v>0</v>
      </c>
      <c r="H34" s="504">
        <v>0</v>
      </c>
      <c r="I34" s="714">
        <v>0</v>
      </c>
      <c r="J34" s="504">
        <v>0</v>
      </c>
      <c r="K34" s="504">
        <v>0</v>
      </c>
      <c r="L34" s="504">
        <v>0</v>
      </c>
      <c r="M34" s="714">
        <v>0</v>
      </c>
      <c r="N34" s="504">
        <v>0</v>
      </c>
      <c r="O34" s="504">
        <v>0</v>
      </c>
      <c r="P34" s="504">
        <v>150</v>
      </c>
      <c r="Q34" s="714">
        <v>0</v>
      </c>
      <c r="R34" s="504">
        <v>0</v>
      </c>
      <c r="S34" s="504">
        <v>0</v>
      </c>
      <c r="T34" s="504">
        <v>0</v>
      </c>
      <c r="U34" s="714">
        <v>0</v>
      </c>
      <c r="V34" s="504">
        <v>0</v>
      </c>
      <c r="W34" s="504">
        <v>0</v>
      </c>
      <c r="X34" s="504">
        <v>0</v>
      </c>
      <c r="Y34" s="697"/>
      <c r="Z34" s="683"/>
      <c r="AA34" s="451"/>
      <c r="AB34" s="683"/>
      <c r="AC34" s="697"/>
      <c r="AD34" s="683"/>
      <c r="AE34" s="451">
        <v>1561</v>
      </c>
      <c r="AF34" s="683">
        <v>60</v>
      </c>
      <c r="AG34" s="697">
        <v>2551</v>
      </c>
      <c r="AH34" s="451">
        <v>-616</v>
      </c>
      <c r="AI34" s="451">
        <v>-1126</v>
      </c>
      <c r="AJ34" s="451">
        <v>-932</v>
      </c>
      <c r="AK34" s="697">
        <v>2587</v>
      </c>
      <c r="AL34" s="451">
        <v>24</v>
      </c>
      <c r="AM34" s="273"/>
      <c r="AN34" s="1142"/>
      <c r="AO34" s="273"/>
      <c r="AP34" s="273"/>
      <c r="AQ34" s="273"/>
      <c r="AR34" s="273"/>
      <c r="AS34" s="273"/>
      <c r="AT34" s="1143"/>
      <c r="AU34" s="504">
        <v>0</v>
      </c>
      <c r="AV34" s="504">
        <v>0</v>
      </c>
      <c r="AW34" s="504">
        <v>0</v>
      </c>
      <c r="AX34" s="828">
        <v>0</v>
      </c>
      <c r="AY34" s="1245"/>
      <c r="AZ34" s="701">
        <v>0</v>
      </c>
      <c r="BA34" s="701">
        <v>0</v>
      </c>
      <c r="BB34" s="701">
        <v>150</v>
      </c>
      <c r="BC34" s="701">
        <v>0</v>
      </c>
      <c r="BD34" s="701">
        <v>0</v>
      </c>
      <c r="BE34" s="701">
        <v>0</v>
      </c>
      <c r="BF34" s="701">
        <v>0</v>
      </c>
      <c r="BG34" s="701">
        <v>0</v>
      </c>
      <c r="BH34" s="913">
        <v>9333</v>
      </c>
      <c r="BI34" s="929">
        <v>11496</v>
      </c>
      <c r="BJ34" s="977">
        <v>11945</v>
      </c>
      <c r="BK34" s="926">
        <v>10058</v>
      </c>
      <c r="BL34" s="838"/>
      <c r="BM34" s="1135"/>
      <c r="BO34" s="797"/>
      <c r="BP34" s="797"/>
      <c r="BQ34" s="797"/>
      <c r="BR34" s="797"/>
    </row>
    <row r="35" spans="1:70" s="798" customFormat="1" ht="18.75" customHeight="1" thickBot="1" x14ac:dyDescent="0.25">
      <c r="A35" s="1534" t="s">
        <v>71</v>
      </c>
      <c r="B35" s="1536"/>
      <c r="C35" s="836">
        <v>5711</v>
      </c>
      <c r="D35" s="446">
        <v>0.75233829534975627</v>
      </c>
      <c r="E35" s="783"/>
      <c r="F35" s="615">
        <v>-1880</v>
      </c>
      <c r="G35" s="718">
        <v>-51437</v>
      </c>
      <c r="H35" s="718">
        <v>-2855</v>
      </c>
      <c r="I35" s="722">
        <v>-387</v>
      </c>
      <c r="J35" s="718">
        <v>-7591</v>
      </c>
      <c r="K35" s="718">
        <v>-5848</v>
      </c>
      <c r="L35" s="718">
        <v>257</v>
      </c>
      <c r="M35" s="722">
        <v>912</v>
      </c>
      <c r="N35" s="718">
        <v>-301</v>
      </c>
      <c r="O35" s="718">
        <v>3872</v>
      </c>
      <c r="P35" s="718">
        <v>-728</v>
      </c>
      <c r="Q35" s="722">
        <v>-4434</v>
      </c>
      <c r="R35" s="718">
        <v>-2819</v>
      </c>
      <c r="S35" s="718">
        <v>-2585</v>
      </c>
      <c r="T35" s="718">
        <v>-1333</v>
      </c>
      <c r="U35" s="722">
        <v>-2581</v>
      </c>
      <c r="V35" s="718">
        <v>-2512</v>
      </c>
      <c r="W35" s="718">
        <v>-629</v>
      </c>
      <c r="X35" s="718">
        <v>-1896</v>
      </c>
      <c r="Y35" s="722"/>
      <c r="Z35" s="718"/>
      <c r="AA35" s="718"/>
      <c r="AB35" s="718"/>
      <c r="AC35" s="722"/>
      <c r="AD35" s="718">
        <v>3882</v>
      </c>
      <c r="AE35" s="718">
        <v>3051</v>
      </c>
      <c r="AF35" s="718">
        <v>-167</v>
      </c>
      <c r="AG35" s="722">
        <v>2036</v>
      </c>
      <c r="AH35" s="718">
        <v>3710</v>
      </c>
      <c r="AI35" s="718">
        <v>-2568</v>
      </c>
      <c r="AJ35" s="718">
        <v>-4210</v>
      </c>
      <c r="AK35" s="722">
        <v>7755</v>
      </c>
      <c r="AL35" s="718">
        <v>-439</v>
      </c>
      <c r="AM35" s="1146">
        <v>8956</v>
      </c>
      <c r="AN35" s="1147">
        <v>4777</v>
      </c>
      <c r="AO35" s="1146">
        <v>20726</v>
      </c>
      <c r="AP35" s="1146">
        <v>8455</v>
      </c>
      <c r="AQ35" s="1146">
        <v>7520</v>
      </c>
      <c r="AR35" s="1146">
        <v>10021</v>
      </c>
      <c r="AS35" s="1146">
        <v>16613</v>
      </c>
      <c r="AT35" s="1143"/>
      <c r="AU35" s="718">
        <v>-56559</v>
      </c>
      <c r="AV35" s="718">
        <v>-12270</v>
      </c>
      <c r="AW35" s="718">
        <v>-44289</v>
      </c>
      <c r="AX35" s="837" t="s">
        <v>41</v>
      </c>
      <c r="AY35" s="974"/>
      <c r="AZ35" s="726">
        <v>-56559</v>
      </c>
      <c r="BA35" s="726">
        <v>-12270</v>
      </c>
      <c r="BB35" s="726">
        <v>-1591</v>
      </c>
      <c r="BC35" s="726">
        <v>-9318</v>
      </c>
      <c r="BD35" s="726">
        <v>-6823</v>
      </c>
      <c r="BE35" s="726">
        <v>-317</v>
      </c>
      <c r="BF35" s="726">
        <f>+BF33-BF34</f>
        <v>3441</v>
      </c>
      <c r="BG35" s="982">
        <f>+BG33-BG34</f>
        <v>2569</v>
      </c>
      <c r="BH35" s="982">
        <v>24711</v>
      </c>
      <c r="BI35" s="983">
        <v>31113</v>
      </c>
      <c r="BJ35" s="984">
        <f>BJ33-BJ34</f>
        <v>29992</v>
      </c>
      <c r="BK35" s="919">
        <f>BK33-BK34</f>
        <v>20368</v>
      </c>
      <c r="BL35" s="838">
        <v>15914</v>
      </c>
      <c r="BM35" s="1135"/>
      <c r="BO35" s="797"/>
      <c r="BP35" s="797"/>
      <c r="BQ35" s="797"/>
      <c r="BR35" s="797"/>
    </row>
    <row r="36" spans="1:70" s="413" customFormat="1" ht="12.75" customHeight="1" thickTop="1" x14ac:dyDescent="0.2">
      <c r="A36" s="442"/>
      <c r="B36" s="162"/>
      <c r="C36" s="686"/>
      <c r="D36" s="167"/>
      <c r="E36" s="119"/>
      <c r="F36" s="119"/>
      <c r="G36" s="167"/>
      <c r="H36" s="167"/>
      <c r="I36" s="686"/>
      <c r="J36" s="167"/>
      <c r="K36" s="167"/>
      <c r="L36" s="167"/>
      <c r="M36" s="686"/>
      <c r="N36" s="167"/>
      <c r="O36" s="167"/>
      <c r="P36" s="167"/>
      <c r="Q36" s="686"/>
      <c r="R36" s="167"/>
      <c r="S36" s="167"/>
      <c r="T36" s="167"/>
      <c r="U36" s="686"/>
      <c r="V36" s="167"/>
      <c r="W36" s="167"/>
      <c r="X36" s="167"/>
      <c r="Y36" s="686"/>
      <c r="Z36" s="167"/>
      <c r="AA36" s="167"/>
      <c r="AB36" s="167"/>
      <c r="AC36" s="686"/>
      <c r="AD36" s="167"/>
      <c r="AE36" s="167"/>
      <c r="AF36" s="167"/>
      <c r="AG36" s="686"/>
      <c r="AH36" s="167"/>
      <c r="AI36" s="167"/>
      <c r="AJ36" s="167"/>
      <c r="AK36" s="686"/>
      <c r="AL36" s="686"/>
      <c r="AM36" s="686"/>
      <c r="AN36" s="686"/>
      <c r="AO36" s="686"/>
      <c r="AP36" s="686"/>
      <c r="AQ36" s="686"/>
      <c r="AR36" s="686"/>
      <c r="AS36" s="686"/>
      <c r="AT36" s="1229"/>
      <c r="AU36" s="1246"/>
      <c r="AV36" s="1236"/>
      <c r="AW36" s="228"/>
      <c r="AX36" s="167"/>
      <c r="AY36" s="1236"/>
      <c r="AZ36" s="1247"/>
      <c r="BA36" s="1247"/>
      <c r="BB36" s="1247"/>
      <c r="BC36" s="1247"/>
      <c r="BD36" s="1247"/>
      <c r="BE36" s="1247"/>
      <c r="BF36" s="686"/>
      <c r="BG36" s="686"/>
      <c r="BH36" s="438"/>
      <c r="BI36" s="686"/>
      <c r="BJ36" s="225"/>
      <c r="BK36" s="225"/>
      <c r="BL36" s="225"/>
      <c r="BM36" s="428"/>
      <c r="BN36" s="609"/>
      <c r="BO36" s="609"/>
      <c r="BR36" s="609"/>
    </row>
    <row r="37" spans="1:70" s="413" customFormat="1" ht="12.75" customHeight="1" x14ac:dyDescent="0.2">
      <c r="A37" s="161" t="s">
        <v>217</v>
      </c>
      <c r="B37" s="162"/>
      <c r="C37" s="1227">
        <v>14.611372743686957</v>
      </c>
      <c r="D37" s="167"/>
      <c r="E37" s="119"/>
      <c r="F37" s="119">
        <v>0.67859589041095891</v>
      </c>
      <c r="G37" s="167">
        <v>0.64731103760872233</v>
      </c>
      <c r="H37" s="167">
        <v>0.67936380646885863</v>
      </c>
      <c r="I37" s="167">
        <v>0.59133850902628382</v>
      </c>
      <c r="J37" s="167">
        <v>0.53248216297408935</v>
      </c>
      <c r="K37" s="167">
        <v>0.55454666844705569</v>
      </c>
      <c r="L37" s="167">
        <v>0.57051865332120111</v>
      </c>
      <c r="M37" s="167">
        <v>0.61124555160142346</v>
      </c>
      <c r="N37" s="167">
        <v>0.44603452042822811</v>
      </c>
      <c r="O37" s="167">
        <v>0.5455399061032864</v>
      </c>
      <c r="P37" s="167">
        <v>0.51902013897067478</v>
      </c>
      <c r="Q37" s="167">
        <v>0.79543585526315785</v>
      </c>
      <c r="R37" s="167">
        <v>0.71408560311284042</v>
      </c>
      <c r="S37" s="167">
        <v>0.59920526171553845</v>
      </c>
      <c r="T37" s="167">
        <v>0.43998700665908724</v>
      </c>
      <c r="U37" s="167">
        <v>0.664693915294988</v>
      </c>
      <c r="V37" s="167">
        <v>0.56800430918394829</v>
      </c>
      <c r="W37" s="167">
        <v>0.40394383029578729</v>
      </c>
      <c r="X37" s="167">
        <v>-3.6706586826347305</v>
      </c>
      <c r="Y37" s="167">
        <v>-3.968253968253968E-3</v>
      </c>
      <c r="Z37" s="167">
        <v>0.175787728026534</v>
      </c>
      <c r="AA37" s="167">
        <v>1.6826923076923076E-2</v>
      </c>
      <c r="AB37" s="167">
        <v>-5.5401662049861496E-3</v>
      </c>
      <c r="AC37" s="686"/>
      <c r="AD37" s="167"/>
      <c r="AE37" s="167"/>
      <c r="AF37" s="167"/>
      <c r="AG37" s="686"/>
      <c r="AH37" s="167"/>
      <c r="AI37" s="167"/>
      <c r="AJ37" s="167"/>
      <c r="AK37" s="686"/>
      <c r="AL37" s="686"/>
      <c r="AM37" s="686"/>
      <c r="AN37" s="686"/>
      <c r="AO37" s="686"/>
      <c r="AP37" s="686"/>
      <c r="AQ37" s="686"/>
      <c r="AR37" s="686"/>
      <c r="AS37" s="686"/>
      <c r="AT37" s="1229"/>
      <c r="AU37" s="167">
        <v>0.64749053030303028</v>
      </c>
      <c r="AV37" s="167">
        <v>0.56739104140628149</v>
      </c>
      <c r="AW37" s="1227">
        <v>8.0099488896748774</v>
      </c>
      <c r="AX37" s="167"/>
      <c r="AY37" s="1236"/>
      <c r="AZ37" s="119">
        <v>0.64749053030303028</v>
      </c>
      <c r="BA37" s="167">
        <v>0.56739104140628149</v>
      </c>
      <c r="BB37" s="167">
        <v>0.54760419914769776</v>
      </c>
      <c r="BC37" s="167">
        <v>0.60363032388183646</v>
      </c>
      <c r="BD37" s="167">
        <v>0.5170606176134197</v>
      </c>
      <c r="BE37" s="167">
        <v>8.8762214983713353E-2</v>
      </c>
      <c r="BF37" s="167">
        <f t="shared" ref="BF37:BH38" si="0">+BF19/BF$17</f>
        <v>0.37750254496097724</v>
      </c>
      <c r="BG37" s="167">
        <f t="shared" si="0"/>
        <v>0.51939241999705055</v>
      </c>
      <c r="BH37" s="167">
        <f t="shared" si="0"/>
        <v>0.49753446714300092</v>
      </c>
      <c r="BI37" s="686"/>
      <c r="BJ37" s="225"/>
      <c r="BK37" s="225"/>
      <c r="BL37" s="225"/>
      <c r="BM37" s="428"/>
      <c r="BN37" s="609"/>
      <c r="BO37" s="609"/>
      <c r="BR37" s="609"/>
    </row>
    <row r="38" spans="1:70" s="413" customFormat="1" ht="12.75" customHeight="1" x14ac:dyDescent="0.2">
      <c r="A38" s="161" t="s">
        <v>218</v>
      </c>
      <c r="B38" s="162"/>
      <c r="C38" s="1227">
        <v>0</v>
      </c>
      <c r="D38" s="167"/>
      <c r="E38" s="119"/>
      <c r="F38" s="119">
        <v>0</v>
      </c>
      <c r="G38" s="167">
        <v>-1.2250398137939484E-4</v>
      </c>
      <c r="H38" s="167">
        <v>0</v>
      </c>
      <c r="I38" s="167">
        <v>0</v>
      </c>
      <c r="J38" s="167">
        <v>0</v>
      </c>
      <c r="K38" s="167">
        <v>0</v>
      </c>
      <c r="L38" s="167">
        <v>0</v>
      </c>
      <c r="M38" s="167">
        <v>0</v>
      </c>
      <c r="N38" s="167">
        <v>-4.2604325977714658E-3</v>
      </c>
      <c r="O38" s="167">
        <v>2.3161189358372456E-3</v>
      </c>
      <c r="P38" s="167">
        <v>0</v>
      </c>
      <c r="Q38" s="167">
        <v>0</v>
      </c>
      <c r="R38" s="167">
        <v>1.5564202334630351E-3</v>
      </c>
      <c r="S38" s="167">
        <v>3.6859413537955604E-2</v>
      </c>
      <c r="T38" s="167">
        <v>1.3318174435601755E-2</v>
      </c>
      <c r="U38" s="167">
        <v>4.9935269095616793E-3</v>
      </c>
      <c r="V38" s="167">
        <v>0</v>
      </c>
      <c r="W38" s="167">
        <v>0</v>
      </c>
      <c r="X38" s="167">
        <v>0</v>
      </c>
      <c r="Y38" s="167">
        <v>0</v>
      </c>
      <c r="Z38" s="167">
        <v>0</v>
      </c>
      <c r="AA38" s="167">
        <v>0</v>
      </c>
      <c r="AB38" s="167">
        <v>0</v>
      </c>
      <c r="AC38" s="686"/>
      <c r="AD38" s="167"/>
      <c r="AE38" s="167"/>
      <c r="AF38" s="167"/>
      <c r="AG38" s="686"/>
      <c r="AH38" s="167"/>
      <c r="AI38" s="167"/>
      <c r="AJ38" s="167"/>
      <c r="AK38" s="686"/>
      <c r="AL38" s="686"/>
      <c r="AM38" s="686"/>
      <c r="AN38" s="686"/>
      <c r="AO38" s="686"/>
      <c r="AP38" s="686"/>
      <c r="AQ38" s="686"/>
      <c r="AR38" s="686"/>
      <c r="AS38" s="686"/>
      <c r="AT38" s="1229"/>
      <c r="AU38" s="167">
        <v>-2.6304713804713804E-5</v>
      </c>
      <c r="AV38" s="167">
        <v>0</v>
      </c>
      <c r="AW38" s="1227">
        <v>-2.6304713804713802E-3</v>
      </c>
      <c r="AX38" s="167"/>
      <c r="AY38" s="1236"/>
      <c r="AZ38" s="119">
        <v>-2.6304713804713804E-5</v>
      </c>
      <c r="BA38" s="167">
        <v>0</v>
      </c>
      <c r="BB38" s="167">
        <v>-5.1969649724560859E-5</v>
      </c>
      <c r="BC38" s="167">
        <v>1.5343852572468066E-2</v>
      </c>
      <c r="BD38" s="167">
        <v>0</v>
      </c>
      <c r="BE38" s="167">
        <v>0</v>
      </c>
      <c r="BF38" s="167">
        <f t="shared" si="0"/>
        <v>7.6348829317950456E-3</v>
      </c>
      <c r="BG38" s="167">
        <f t="shared" si="0"/>
        <v>6.0905471169444038E-2</v>
      </c>
      <c r="BH38" s="167">
        <f t="shared" si="0"/>
        <v>3.9851061688638424E-2</v>
      </c>
      <c r="BI38" s="686"/>
      <c r="BJ38" s="225"/>
      <c r="BK38" s="225"/>
      <c r="BL38" s="225"/>
      <c r="BM38" s="428"/>
      <c r="BN38" s="609"/>
      <c r="BO38" s="609"/>
      <c r="BR38" s="609"/>
    </row>
    <row r="39" spans="1:70" s="413" customFormat="1" ht="12.75" customHeight="1" x14ac:dyDescent="0.2">
      <c r="A39" s="449" t="s">
        <v>73</v>
      </c>
      <c r="B39" s="162"/>
      <c r="C39" s="1227">
        <v>14.611372743686957</v>
      </c>
      <c r="D39" s="257"/>
      <c r="E39" s="132"/>
      <c r="F39" s="132">
        <v>0.67859589041095891</v>
      </c>
      <c r="G39" s="257">
        <v>0.64718853362734285</v>
      </c>
      <c r="H39" s="257">
        <v>0.67936380646885863</v>
      </c>
      <c r="I39" s="257">
        <v>0.59133850902628382</v>
      </c>
      <c r="J39" s="257">
        <v>0.53248216297408935</v>
      </c>
      <c r="K39" s="257">
        <v>0.55454666844705569</v>
      </c>
      <c r="L39" s="257">
        <v>0.57051865332120111</v>
      </c>
      <c r="M39" s="257">
        <v>0.61124555160142346</v>
      </c>
      <c r="N39" s="257">
        <v>0.44177408783045663</v>
      </c>
      <c r="O39" s="257">
        <v>0.54785602503912367</v>
      </c>
      <c r="P39" s="257">
        <v>0.51902013897067478</v>
      </c>
      <c r="Q39" s="257">
        <v>0.79543585526315785</v>
      </c>
      <c r="R39" s="257">
        <v>0.71564202334630356</v>
      </c>
      <c r="S39" s="257">
        <v>0.63606467525349408</v>
      </c>
      <c r="T39" s="257">
        <v>0.45330518109468898</v>
      </c>
      <c r="U39" s="257">
        <v>0.66968744220454968</v>
      </c>
      <c r="V39" s="257">
        <v>0.56800430918394829</v>
      </c>
      <c r="W39" s="257">
        <v>0.40394383029578729</v>
      </c>
      <c r="X39" s="257">
        <v>-3.6706586826347305</v>
      </c>
      <c r="Y39" s="257">
        <v>-3.968253968253968E-3</v>
      </c>
      <c r="Z39" s="257">
        <v>0.175787728026534</v>
      </c>
      <c r="AA39" s="257">
        <v>1.6826923076923076E-2</v>
      </c>
      <c r="AB39" s="257">
        <v>-5.5401662049861496E-3</v>
      </c>
      <c r="AC39" s="257">
        <v>1.3157894736842105E-2</v>
      </c>
      <c r="AD39" s="257">
        <v>0.57469948483113908</v>
      </c>
      <c r="AE39" s="257">
        <v>3.003003003003003E-3</v>
      </c>
      <c r="AF39" s="257" t="e">
        <v>#REF!</v>
      </c>
      <c r="AG39" s="257" t="e">
        <v>#REF!</v>
      </c>
      <c r="AH39" s="257" t="e">
        <v>#REF!</v>
      </c>
      <c r="AI39" s="257" t="e">
        <v>#REF!</v>
      </c>
      <c r="AJ39" s="257" t="e">
        <v>#REF!</v>
      </c>
      <c r="AK39" s="257" t="e">
        <v>#REF!</v>
      </c>
      <c r="AL39" s="257" t="e">
        <v>#REF!</v>
      </c>
      <c r="AM39" s="257" t="e">
        <v>#REF!</v>
      </c>
      <c r="AN39" s="257" t="e">
        <v>#REF!</v>
      </c>
      <c r="AO39" s="257" t="e">
        <v>#REF!</v>
      </c>
      <c r="AP39" s="257" t="e">
        <v>#REF!</v>
      </c>
      <c r="AQ39" s="257" t="e">
        <v>#REF!</v>
      </c>
      <c r="AR39" s="257" t="e">
        <v>#REF!</v>
      </c>
      <c r="AS39" s="257" t="e">
        <v>#REF!</v>
      </c>
      <c r="AT39" s="257"/>
      <c r="AU39" s="257">
        <v>0.64746422558922556</v>
      </c>
      <c r="AV39" s="257">
        <v>0.56739104140628149</v>
      </c>
      <c r="AW39" s="1227">
        <v>8.0073184182944068</v>
      </c>
      <c r="AX39" s="167"/>
      <c r="AY39" s="257"/>
      <c r="AZ39" s="132">
        <v>0.64746422558922556</v>
      </c>
      <c r="BA39" s="257">
        <v>0.56739104140628149</v>
      </c>
      <c r="BB39" s="257">
        <v>0.54805222949797316</v>
      </c>
      <c r="BC39" s="257">
        <v>0.61897417645430464</v>
      </c>
      <c r="BD39" s="257">
        <v>0.5170606176134197</v>
      </c>
      <c r="BE39" s="257">
        <v>8.8762214983713353E-2</v>
      </c>
      <c r="BF39" s="257">
        <f>BF21/BF17</f>
        <v>0.38530709195792329</v>
      </c>
      <c r="BG39" s="257">
        <v>0.58029789116649466</v>
      </c>
      <c r="BH39" s="257">
        <v>0.53738552883163937</v>
      </c>
      <c r="BI39" s="257">
        <v>0.30370510159149527</v>
      </c>
      <c r="BJ39" s="556">
        <v>0.54700000000000004</v>
      </c>
      <c r="BK39" s="556">
        <v>0.56899999999999995</v>
      </c>
      <c r="BL39" s="556">
        <v>0.63900000000000001</v>
      </c>
      <c r="BM39" s="428"/>
      <c r="BN39" s="609"/>
      <c r="BO39" s="609"/>
      <c r="BR39" s="609"/>
    </row>
    <row r="40" spans="1:70" s="413" customFormat="1" ht="12.75" customHeight="1" x14ac:dyDescent="0.2">
      <c r="A40" s="449" t="s">
        <v>150</v>
      </c>
      <c r="B40" s="162"/>
      <c r="C40" s="1227">
        <v>15.604426977505026</v>
      </c>
      <c r="D40" s="257"/>
      <c r="E40" s="132"/>
      <c r="F40" s="132">
        <v>0.75273972602739725</v>
      </c>
      <c r="G40" s="257">
        <v>0.76417983584466498</v>
      </c>
      <c r="H40" s="257">
        <v>0.80580058807805399</v>
      </c>
      <c r="I40" s="257">
        <v>0.67402488074081002</v>
      </c>
      <c r="J40" s="257">
        <v>0.59669545625234699</v>
      </c>
      <c r="K40" s="257">
        <v>0.64895179596741892</v>
      </c>
      <c r="L40" s="257">
        <v>0.63553643808420879</v>
      </c>
      <c r="M40" s="257">
        <v>0.67423487544483984</v>
      </c>
      <c r="N40" s="257">
        <v>0.58761197290801837</v>
      </c>
      <c r="O40" s="257">
        <v>0.53477308294209702</v>
      </c>
      <c r="P40" s="257">
        <v>0.66411494523613235</v>
      </c>
      <c r="Q40" s="257">
        <v>1.002672697368421</v>
      </c>
      <c r="R40" s="257">
        <v>0.8745525291828794</v>
      </c>
      <c r="S40" s="257">
        <v>0.73554398465332971</v>
      </c>
      <c r="T40" s="257">
        <v>0.5544908234529804</v>
      </c>
      <c r="U40" s="257">
        <v>0.74218605511374147</v>
      </c>
      <c r="V40" s="257">
        <v>0.70778346350659849</v>
      </c>
      <c r="W40" s="257">
        <v>0.49805796235434718</v>
      </c>
      <c r="X40" s="257">
        <v>-4.7125748502994016</v>
      </c>
      <c r="Y40" s="257">
        <v>3.9047619047619047</v>
      </c>
      <c r="Z40" s="257">
        <v>1.2205638474295191</v>
      </c>
      <c r="AA40" s="257">
        <v>3.6057692307692304E-2</v>
      </c>
      <c r="AB40" s="257">
        <v>1.662049861495845E-2</v>
      </c>
      <c r="AC40" s="257">
        <v>-3.2894736842105261E-2</v>
      </c>
      <c r="AD40" s="257">
        <v>0.57784773898111053</v>
      </c>
      <c r="AE40" s="257">
        <v>2.7027027027027029E-2</v>
      </c>
      <c r="AF40" s="257" t="e">
        <v>#REF!</v>
      </c>
      <c r="AG40" s="257" t="e">
        <v>#REF!</v>
      </c>
      <c r="AH40" s="257" t="e">
        <v>#REF!</v>
      </c>
      <c r="AI40" s="257" t="e">
        <v>#REF!</v>
      </c>
      <c r="AJ40" s="257" t="e">
        <v>#REF!</v>
      </c>
      <c r="AK40" s="257" t="e">
        <v>#REF!</v>
      </c>
      <c r="AL40" s="257" t="e">
        <v>#REF!</v>
      </c>
      <c r="AM40" s="257" t="e">
        <v>#REF!</v>
      </c>
      <c r="AN40" s="257" t="e">
        <v>#REF!</v>
      </c>
      <c r="AO40" s="257" t="e">
        <v>#REF!</v>
      </c>
      <c r="AP40" s="257" t="e">
        <v>#REF!</v>
      </c>
      <c r="AQ40" s="257" t="e">
        <v>#REF!</v>
      </c>
      <c r="AR40" s="257" t="e">
        <v>#REF!</v>
      </c>
      <c r="AS40" s="257" t="e">
        <v>#REF!</v>
      </c>
      <c r="AT40" s="257"/>
      <c r="AU40" s="257">
        <v>0.74350273569023573</v>
      </c>
      <c r="AV40" s="257">
        <v>0.636011772769423</v>
      </c>
      <c r="AW40" s="1227">
        <v>10.749096292081273</v>
      </c>
      <c r="AX40" s="167"/>
      <c r="AY40" s="257"/>
      <c r="AZ40" s="132">
        <v>0.74350273569023573</v>
      </c>
      <c r="BA40" s="257">
        <v>0.636011772769423</v>
      </c>
      <c r="BB40" s="257">
        <v>0.63501714998440906</v>
      </c>
      <c r="BC40" s="257">
        <v>0.72820026100367774</v>
      </c>
      <c r="BD40" s="257">
        <v>0.73703774304231795</v>
      </c>
      <c r="BE40" s="257">
        <v>0.62052117263843654</v>
      </c>
      <c r="BF40" s="257">
        <f>(BF21+BF22)/BF17</f>
        <v>0.39107567017305733</v>
      </c>
      <c r="BG40" s="257">
        <v>0.58826131838961804</v>
      </c>
      <c r="BH40" s="257">
        <v>0.54211532655731109</v>
      </c>
      <c r="BI40" s="257">
        <v>0.30615839466566019</v>
      </c>
      <c r="BJ40" s="556">
        <v>0.57299999999999995</v>
      </c>
      <c r="BK40" s="556">
        <v>0.64500000000000002</v>
      </c>
      <c r="BL40" s="556">
        <v>0.70799999999999996</v>
      </c>
      <c r="BM40" s="428"/>
      <c r="BN40" s="609"/>
      <c r="BO40" s="609"/>
      <c r="BR40" s="609"/>
    </row>
    <row r="41" spans="1:70" s="413" customFormat="1" ht="12.75" customHeight="1" x14ac:dyDescent="0.2">
      <c r="A41" s="449" t="s">
        <v>74</v>
      </c>
      <c r="B41" s="162"/>
      <c r="C41" s="1437">
        <v>-47.017611544640999</v>
      </c>
      <c r="D41" s="257"/>
      <c r="E41" s="132"/>
      <c r="F41" s="132">
        <v>0.40821917808219177</v>
      </c>
      <c r="G41" s="257">
        <v>6.5370574543672673</v>
      </c>
      <c r="H41" s="257">
        <v>0.57578187650360868</v>
      </c>
      <c r="I41" s="257">
        <v>0.36217379103919184</v>
      </c>
      <c r="J41" s="257">
        <v>0.87839529352860179</v>
      </c>
      <c r="K41" s="257">
        <v>1.1319268260114834</v>
      </c>
      <c r="L41" s="257">
        <v>0.34320456613450245</v>
      </c>
      <c r="M41" s="257">
        <v>0.2608540925266904</v>
      </c>
      <c r="N41" s="257">
        <v>0.44526982739785886</v>
      </c>
      <c r="O41" s="257">
        <v>0.22284820031298905</v>
      </c>
      <c r="P41" s="257">
        <v>0.403957131079967</v>
      </c>
      <c r="Q41" s="257">
        <v>0.90892269736842102</v>
      </c>
      <c r="R41" s="257">
        <v>0.56420233463035019</v>
      </c>
      <c r="S41" s="257">
        <v>0.61866264730063036</v>
      </c>
      <c r="T41" s="257">
        <v>0.66201071950625301</v>
      </c>
      <c r="U41" s="257">
        <v>0.73515812835213612</v>
      </c>
      <c r="V41" s="257">
        <v>0.96875841637489901</v>
      </c>
      <c r="W41" s="257">
        <v>0.59590678219300863</v>
      </c>
      <c r="X41" s="257">
        <v>-5.6407185628742518</v>
      </c>
      <c r="Y41" s="257">
        <v>4.1825396825396828</v>
      </c>
      <c r="Z41" s="257">
        <v>0.96351575456053073</v>
      </c>
      <c r="AA41" s="257">
        <v>0.32692307692307693</v>
      </c>
      <c r="AB41" s="257">
        <v>7.7562326869806089E-2</v>
      </c>
      <c r="AC41" s="257">
        <v>-0.25</v>
      </c>
      <c r="AD41" s="257">
        <v>-7.8706353749284488E-2</v>
      </c>
      <c r="AE41" s="257">
        <v>0.50150150150150152</v>
      </c>
      <c r="AF41" s="257" t="e">
        <v>#REF!</v>
      </c>
      <c r="AG41" s="257" t="e">
        <v>#REF!</v>
      </c>
      <c r="AH41" s="257" t="e">
        <v>#REF!</v>
      </c>
      <c r="AI41" s="257" t="e">
        <v>#REF!</v>
      </c>
      <c r="AJ41" s="257" t="e">
        <v>#REF!</v>
      </c>
      <c r="AK41" s="257" t="e">
        <v>#REF!</v>
      </c>
      <c r="AL41" s="257" t="e">
        <v>#REF!</v>
      </c>
      <c r="AM41" s="257" t="e">
        <v>#REF!</v>
      </c>
      <c r="AN41" s="257" t="e">
        <v>#REF!</v>
      </c>
      <c r="AO41" s="257" t="e">
        <v>#REF!</v>
      </c>
      <c r="AP41" s="257" t="e">
        <v>#REF!</v>
      </c>
      <c r="AQ41" s="257" t="e">
        <v>#REF!</v>
      </c>
      <c r="AR41" s="257" t="e">
        <v>#REF!</v>
      </c>
      <c r="AS41" s="257" t="e">
        <v>#REF!</v>
      </c>
      <c r="AT41" s="257"/>
      <c r="AU41" s="257">
        <v>1.7442655723905724</v>
      </c>
      <c r="AV41" s="1457">
        <v>0.61133733822521474</v>
      </c>
      <c r="AW41" s="1227">
        <v>113.29282341653577</v>
      </c>
      <c r="AX41" s="167"/>
      <c r="AY41" s="257"/>
      <c r="AZ41" s="132">
        <v>1.7442655723905724</v>
      </c>
      <c r="BA41" s="257">
        <v>0.31832842801274042</v>
      </c>
      <c r="BB41" s="257">
        <v>0.402426982642137</v>
      </c>
      <c r="BC41" s="257">
        <v>0.64028947680626414</v>
      </c>
      <c r="BD41" s="257">
        <v>0.91326725123903929</v>
      </c>
      <c r="BE41" s="257">
        <v>0.6376221498371335</v>
      </c>
      <c r="BF41" s="257">
        <f>(BF23+BF24+BF25+BF26+BF27+BF28+BF29+BF30)/BF17</f>
        <v>2.5110281642348152E-2</v>
      </c>
      <c r="BG41" s="257">
        <v>3.2886005014009734E-2</v>
      </c>
      <c r="BH41" s="257">
        <v>1.1975445305424172E-2</v>
      </c>
      <c r="BI41" s="257">
        <v>7.8631188274517205E-3</v>
      </c>
      <c r="BJ41" s="1248">
        <v>9.4E-2</v>
      </c>
      <c r="BK41" s="1248">
        <v>9.2999999999999999E-2</v>
      </c>
      <c r="BL41" s="1248">
        <v>0.104</v>
      </c>
      <c r="BM41" s="428"/>
      <c r="BN41" s="609"/>
      <c r="BO41" s="609"/>
      <c r="BR41" s="609"/>
    </row>
    <row r="42" spans="1:70" s="413" customFormat="1" ht="12.75" customHeight="1" x14ac:dyDescent="0.2">
      <c r="A42" s="449" t="s">
        <v>75</v>
      </c>
      <c r="B42" s="162"/>
      <c r="C42" s="1437">
        <v>-31.413184567135978</v>
      </c>
      <c r="D42" s="257"/>
      <c r="E42" s="132"/>
      <c r="F42" s="132">
        <v>1.1609589041095891</v>
      </c>
      <c r="G42" s="257">
        <v>7.3012372902119322</v>
      </c>
      <c r="H42" s="257">
        <v>1.3815824645816626</v>
      </c>
      <c r="I42" s="257">
        <v>1.0361986717800018</v>
      </c>
      <c r="J42" s="257">
        <v>1.4750907497809489</v>
      </c>
      <c r="K42" s="257">
        <v>1.7808786219789023</v>
      </c>
      <c r="L42" s="257">
        <v>0.97874100421871124</v>
      </c>
      <c r="M42" s="257">
        <v>0.93508896797153029</v>
      </c>
      <c r="N42" s="257">
        <v>1.0328818003058773</v>
      </c>
      <c r="O42" s="257">
        <v>0.75762128325508604</v>
      </c>
      <c r="P42" s="257">
        <v>1.0680720763160994</v>
      </c>
      <c r="Q42" s="257">
        <v>1.911595394736842</v>
      </c>
      <c r="R42" s="257">
        <v>1.4387548638132295</v>
      </c>
      <c r="S42" s="257">
        <v>1.3542066319539601</v>
      </c>
      <c r="T42" s="257">
        <v>1.2165015429592334</v>
      </c>
      <c r="U42" s="257">
        <v>1.4773441834658776</v>
      </c>
      <c r="V42" s="257">
        <v>1.6765418798814975</v>
      </c>
      <c r="W42" s="257">
        <v>1.0939647445473559</v>
      </c>
      <c r="X42" s="257">
        <v>-10.353293413173652</v>
      </c>
      <c r="Y42" s="257">
        <v>8.087301587301587</v>
      </c>
      <c r="Z42" s="257">
        <v>2.1840796019900499</v>
      </c>
      <c r="AA42" s="257">
        <v>0.36298076923076922</v>
      </c>
      <c r="AB42" s="257">
        <v>9.4182825484764546E-2</v>
      </c>
      <c r="AC42" s="257">
        <v>-0.28289473684210525</v>
      </c>
      <c r="AD42" s="257">
        <v>0.499141385231826</v>
      </c>
      <c r="AE42" s="257">
        <v>0.5285285285285285</v>
      </c>
      <c r="AF42" s="257" t="e">
        <v>#REF!</v>
      </c>
      <c r="AG42" s="257" t="e">
        <v>#REF!</v>
      </c>
      <c r="AH42" s="257" t="e">
        <v>#REF!</v>
      </c>
      <c r="AI42" s="257" t="e">
        <v>#REF!</v>
      </c>
      <c r="AJ42" s="257" t="e">
        <v>#REF!</v>
      </c>
      <c r="AK42" s="257" t="e">
        <v>#REF!</v>
      </c>
      <c r="AL42" s="257" t="e">
        <v>#REF!</v>
      </c>
      <c r="AM42" s="257" t="e">
        <v>#REF!</v>
      </c>
      <c r="AN42" s="257" t="e">
        <v>#REF!</v>
      </c>
      <c r="AO42" s="257" t="e">
        <v>#REF!</v>
      </c>
      <c r="AP42" s="257" t="e">
        <v>#REF!</v>
      </c>
      <c r="AQ42" s="257" t="e">
        <v>#REF!</v>
      </c>
      <c r="AR42" s="257" t="e">
        <v>#REF!</v>
      </c>
      <c r="AS42" s="257" t="e">
        <v>#REF!</v>
      </c>
      <c r="AT42" s="257"/>
      <c r="AU42" s="257">
        <v>2.487768308080808</v>
      </c>
      <c r="AV42" s="257">
        <v>1.2473491109946377</v>
      </c>
      <c r="AW42" s="1227">
        <v>124.04191970861702</v>
      </c>
      <c r="AX42" s="167"/>
      <c r="AY42" s="257"/>
      <c r="AZ42" s="132">
        <v>2.487768308080808</v>
      </c>
      <c r="BA42" s="257">
        <v>1.2473491109946377</v>
      </c>
      <c r="BB42" s="257">
        <v>1.037444132626546</v>
      </c>
      <c r="BC42" s="257">
        <v>1.3684897378099419</v>
      </c>
      <c r="BD42" s="257">
        <v>1.6503049942813572</v>
      </c>
      <c r="BE42" s="257">
        <v>1.25814332247557</v>
      </c>
      <c r="BF42" s="257">
        <f>BF32/BF17</f>
        <v>0.41618595181540552</v>
      </c>
      <c r="BG42" s="257">
        <v>0.62114732340362777</v>
      </c>
      <c r="BH42" s="257">
        <v>0.55409077186273525</v>
      </c>
      <c r="BI42" s="257">
        <v>0.31402151349311191</v>
      </c>
      <c r="BJ42" s="1248">
        <v>0.66699999999999993</v>
      </c>
      <c r="BK42" s="1248">
        <v>0.73799999999999999</v>
      </c>
      <c r="BL42" s="1248">
        <v>0.81199999999999994</v>
      </c>
      <c r="BM42" s="428"/>
      <c r="BN42" s="609"/>
      <c r="BO42" s="609"/>
      <c r="BR42" s="609"/>
    </row>
    <row r="43" spans="1:70" s="413" customFormat="1" ht="12.75" customHeight="1" x14ac:dyDescent="0.2">
      <c r="A43" s="449" t="s">
        <v>76</v>
      </c>
      <c r="B43" s="162"/>
      <c r="C43" s="1437">
        <v>31.413184567135978</v>
      </c>
      <c r="D43" s="257"/>
      <c r="E43" s="132"/>
      <c r="F43" s="132">
        <v>-0.16095890410958905</v>
      </c>
      <c r="G43" s="257">
        <v>-6.3012372902119322</v>
      </c>
      <c r="H43" s="257">
        <v>-0.38158246458166267</v>
      </c>
      <c r="I43" s="257">
        <v>-3.619867178000187E-2</v>
      </c>
      <c r="J43" s="257">
        <v>-0.47509074978094878</v>
      </c>
      <c r="K43" s="257">
        <v>-0.78087862197890234</v>
      </c>
      <c r="L43" s="257">
        <v>2.1258995781288776E-2</v>
      </c>
      <c r="M43" s="257">
        <v>6.4911032028469748E-2</v>
      </c>
      <c r="N43" s="257">
        <v>-3.2881800305877215E-2</v>
      </c>
      <c r="O43" s="257">
        <v>0.24237871674491393</v>
      </c>
      <c r="P43" s="257">
        <v>-6.8072076316099406E-2</v>
      </c>
      <c r="Q43" s="257">
        <v>-0.91159539473684215</v>
      </c>
      <c r="R43" s="257">
        <v>-0.43875486381322959</v>
      </c>
      <c r="S43" s="257">
        <v>-0.35420663195396002</v>
      </c>
      <c r="T43" s="257">
        <v>-0.21650154295923341</v>
      </c>
      <c r="U43" s="257">
        <v>-0.47734418346587759</v>
      </c>
      <c r="V43" s="257">
        <v>-0.67654187988149739</v>
      </c>
      <c r="W43" s="257">
        <v>-9.3964744547355844E-2</v>
      </c>
      <c r="X43" s="257">
        <v>11.353293413173652</v>
      </c>
      <c r="Y43" s="257">
        <v>-7.087301587301587</v>
      </c>
      <c r="Z43" s="257">
        <v>-1.1840796019900497</v>
      </c>
      <c r="AA43" s="257">
        <v>0.63701923076923073</v>
      </c>
      <c r="AB43" s="257">
        <v>0.90581717451523547</v>
      </c>
      <c r="AC43" s="257">
        <v>1.2828947368421053</v>
      </c>
      <c r="AD43" s="257">
        <v>0.50085861476817406</v>
      </c>
      <c r="AE43" s="257">
        <v>0.47147147147147145</v>
      </c>
      <c r="AF43" s="257" t="e">
        <v>#REF!</v>
      </c>
      <c r="AG43" s="257" t="e">
        <v>#REF!</v>
      </c>
      <c r="AH43" s="257" t="e">
        <v>#REF!</v>
      </c>
      <c r="AI43" s="257" t="e">
        <v>#REF!</v>
      </c>
      <c r="AJ43" s="257" t="e">
        <v>#REF!</v>
      </c>
      <c r="AK43" s="257" t="e">
        <v>#REF!</v>
      </c>
      <c r="AL43" s="257" t="e">
        <v>#REF!</v>
      </c>
      <c r="AM43" s="257" t="e">
        <v>#REF!</v>
      </c>
      <c r="AN43" s="257" t="e">
        <v>#REF!</v>
      </c>
      <c r="AO43" s="257" t="e">
        <v>#REF!</v>
      </c>
      <c r="AP43" s="257" t="e">
        <v>#REF!</v>
      </c>
      <c r="AQ43" s="257" t="e">
        <v>#REF!</v>
      </c>
      <c r="AR43" s="257" t="e">
        <v>#REF!</v>
      </c>
      <c r="AS43" s="257" t="e">
        <v>#REF!</v>
      </c>
      <c r="AT43" s="257"/>
      <c r="AU43" s="257">
        <v>-1.4877683080808082</v>
      </c>
      <c r="AV43" s="257">
        <v>-0.24734911099463774</v>
      </c>
      <c r="AW43" s="1227">
        <v>-124.04191970861704</v>
      </c>
      <c r="AX43" s="167"/>
      <c r="AY43" s="257"/>
      <c r="AZ43" s="132">
        <v>-1.4877683080808082</v>
      </c>
      <c r="BA43" s="257">
        <v>-0.24734911099463774</v>
      </c>
      <c r="BB43" s="257">
        <v>-3.7444132626546098E-2</v>
      </c>
      <c r="BC43" s="257">
        <v>-0.36848973780994188</v>
      </c>
      <c r="BD43" s="257">
        <v>-0.65030499428135724</v>
      </c>
      <c r="BE43" s="257">
        <v>-0.25814332247557004</v>
      </c>
      <c r="BF43" s="257">
        <f>BF33/BF17</f>
        <v>0.58381404818459448</v>
      </c>
      <c r="BG43" s="257">
        <v>0.37885267659637223</v>
      </c>
      <c r="BH43" s="257">
        <v>0.44590922813726475</v>
      </c>
      <c r="BI43" s="257">
        <v>0.68597848650688809</v>
      </c>
      <c r="BJ43" s="556">
        <f>BJ33/BJ17</f>
        <v>0.33309769658459093</v>
      </c>
      <c r="BK43" s="556">
        <f>BK33/BK17</f>
        <v>0.26208975794642086</v>
      </c>
      <c r="BL43" s="556">
        <v>0.18800000000000006</v>
      </c>
      <c r="BM43" s="428"/>
      <c r="BN43" s="609"/>
      <c r="BO43" s="609"/>
      <c r="BR43" s="609"/>
    </row>
    <row r="44" spans="1:70" s="413" customFormat="1" ht="12.75" customHeight="1" x14ac:dyDescent="0.2">
      <c r="A44" s="442"/>
      <c r="B44" s="162"/>
      <c r="C44" s="257"/>
      <c r="D44" s="257"/>
      <c r="E44" s="132"/>
      <c r="F44" s="405"/>
      <c r="G44" s="447"/>
      <c r="H44" s="447"/>
      <c r="I44" s="447"/>
      <c r="J44" s="447"/>
      <c r="K44" s="447"/>
      <c r="L44" s="447"/>
      <c r="M44" s="447"/>
      <c r="N44" s="447"/>
      <c r="O44" s="447"/>
      <c r="P44" s="447"/>
      <c r="Q44" s="447"/>
      <c r="R44" s="447"/>
      <c r="S44" s="447"/>
      <c r="T44" s="447"/>
      <c r="U44" s="447"/>
      <c r="V44" s="257"/>
      <c r="W44" s="257"/>
      <c r="X44" s="257"/>
      <c r="Y44" s="447"/>
      <c r="Z44" s="257"/>
      <c r="AA44" s="257"/>
      <c r="AB44" s="257"/>
      <c r="AC44" s="447"/>
      <c r="AD44" s="257"/>
      <c r="AE44" s="257"/>
      <c r="AF44" s="257"/>
      <c r="AG44" s="447"/>
      <c r="AH44" s="257"/>
      <c r="AI44" s="257"/>
      <c r="AJ44" s="257"/>
      <c r="AK44" s="447"/>
      <c r="AL44" s="447"/>
      <c r="AM44" s="447"/>
      <c r="AN44" s="447"/>
      <c r="AO44" s="447"/>
      <c r="AP44" s="447"/>
      <c r="AQ44" s="447"/>
      <c r="AR44" s="447"/>
      <c r="AS44" s="447"/>
      <c r="AT44" s="257"/>
      <c r="AU44" s="257"/>
      <c r="AV44" s="257"/>
      <c r="AW44" s="228"/>
      <c r="AX44" s="167"/>
      <c r="AY44" s="257"/>
      <c r="AZ44" s="405"/>
      <c r="BA44" s="1426"/>
      <c r="BB44" s="1247"/>
      <c r="BC44" s="1247"/>
      <c r="BD44" s="1247"/>
      <c r="BE44" s="1247"/>
      <c r="BF44" s="257"/>
      <c r="BG44" s="257"/>
      <c r="BH44" s="257"/>
      <c r="BI44" s="257"/>
      <c r="BJ44" s="556"/>
      <c r="BK44" s="556"/>
      <c r="BL44" s="556"/>
      <c r="BM44" s="428"/>
      <c r="BN44" s="609"/>
      <c r="BO44" s="609"/>
      <c r="BR44" s="609"/>
    </row>
    <row r="45" spans="1:70" s="413" customFormat="1" ht="12.75" customHeight="1" x14ac:dyDescent="0.2">
      <c r="A45" s="438" t="s">
        <v>85</v>
      </c>
      <c r="B45" s="162"/>
      <c r="C45" s="481">
        <v>-11</v>
      </c>
      <c r="D45" s="167">
        <v>-0.10784313725490197</v>
      </c>
      <c r="E45" s="119"/>
      <c r="F45" s="1219">
        <v>91</v>
      </c>
      <c r="G45" s="1249">
        <v>95</v>
      </c>
      <c r="H45" s="1249">
        <v>100</v>
      </c>
      <c r="I45" s="1249">
        <v>102</v>
      </c>
      <c r="J45" s="1249">
        <v>102</v>
      </c>
      <c r="K45" s="1249">
        <v>100</v>
      </c>
      <c r="L45" s="1249">
        <v>99</v>
      </c>
      <c r="M45" s="1249">
        <v>101</v>
      </c>
      <c r="N45" s="1249">
        <v>101</v>
      </c>
      <c r="O45" s="1249">
        <v>102</v>
      </c>
      <c r="P45" s="1249">
        <v>100</v>
      </c>
      <c r="Q45" s="1249">
        <v>98</v>
      </c>
      <c r="R45" s="1249">
        <v>98</v>
      </c>
      <c r="S45" s="1249">
        <v>99</v>
      </c>
      <c r="T45" s="1249">
        <v>96</v>
      </c>
      <c r="U45" s="1249">
        <v>93</v>
      </c>
      <c r="V45" s="1249">
        <v>80</v>
      </c>
      <c r="W45" s="1249">
        <v>69</v>
      </c>
      <c r="X45" s="1249">
        <v>36</v>
      </c>
      <c r="Y45" s="1249">
        <v>36</v>
      </c>
      <c r="Z45" s="1249">
        <v>41</v>
      </c>
      <c r="AA45" s="1249">
        <v>1</v>
      </c>
      <c r="AB45" s="1249">
        <v>1</v>
      </c>
      <c r="AC45" s="1249">
        <v>1</v>
      </c>
      <c r="AD45" s="1249">
        <v>1</v>
      </c>
      <c r="AE45" s="1249">
        <v>1</v>
      </c>
      <c r="AF45" s="1249">
        <v>1</v>
      </c>
      <c r="AG45" s="1249">
        <v>7</v>
      </c>
      <c r="AH45" s="161">
        <v>114</v>
      </c>
      <c r="AI45" s="447">
        <v>117</v>
      </c>
      <c r="AJ45" s="447">
        <v>127</v>
      </c>
      <c r="AK45" s="447">
        <v>125</v>
      </c>
      <c r="AL45" s="447">
        <v>125</v>
      </c>
      <c r="AM45" s="447">
        <v>116</v>
      </c>
      <c r="AN45" s="447">
        <v>109</v>
      </c>
      <c r="AO45" s="447">
        <v>104</v>
      </c>
      <c r="AP45" s="447">
        <v>93</v>
      </c>
      <c r="AQ45" s="447">
        <v>95</v>
      </c>
      <c r="AR45" s="447">
        <v>89</v>
      </c>
      <c r="AS45" s="447">
        <v>88</v>
      </c>
      <c r="AT45" s="1229"/>
      <c r="AU45" s="1250">
        <v>91</v>
      </c>
      <c r="AV45" s="1251">
        <v>102</v>
      </c>
      <c r="AW45" s="228">
        <v>-11</v>
      </c>
      <c r="AX45" s="167">
        <v>-0.10784313725490197</v>
      </c>
      <c r="AY45" s="1236"/>
      <c r="AZ45" s="1219">
        <v>91</v>
      </c>
      <c r="BA45" s="1426">
        <v>102</v>
      </c>
      <c r="BB45" s="1247">
        <v>101</v>
      </c>
      <c r="BC45" s="1247">
        <v>98</v>
      </c>
      <c r="BD45" s="1247">
        <v>80</v>
      </c>
      <c r="BE45" s="1247">
        <v>41</v>
      </c>
      <c r="BF45" s="1247">
        <f>+'12 Misc Operating Stats'!BF25</f>
        <v>1</v>
      </c>
      <c r="BG45" s="1247">
        <f>+'12 Misc Operating Stats'!BG25</f>
        <v>9</v>
      </c>
      <c r="BH45" s="499">
        <v>1</v>
      </c>
      <c r="BI45" s="499">
        <v>1</v>
      </c>
      <c r="BJ45" s="731">
        <v>81</v>
      </c>
      <c r="BK45" s="731">
        <v>70</v>
      </c>
      <c r="BL45" s="731">
        <v>52</v>
      </c>
      <c r="BM45" s="428"/>
      <c r="BN45" s="609"/>
      <c r="BO45" s="609"/>
      <c r="BR45" s="609"/>
    </row>
    <row r="46" spans="1:70" s="413" customFormat="1" ht="12.75" customHeight="1" x14ac:dyDescent="0.2">
      <c r="A46" s="438"/>
      <c r="B46" s="162"/>
      <c r="C46" s="481"/>
      <c r="D46" s="167"/>
      <c r="E46" s="119"/>
      <c r="F46" s="391"/>
      <c r="G46" s="447"/>
      <c r="H46" s="447"/>
      <c r="I46" s="447"/>
      <c r="J46" s="447"/>
      <c r="K46" s="447"/>
      <c r="L46" s="447"/>
      <c r="M46" s="447"/>
      <c r="N46" s="447"/>
      <c r="O46" s="447"/>
      <c r="P46" s="447"/>
      <c r="Q46" s="447"/>
      <c r="R46" s="447"/>
      <c r="S46" s="447"/>
      <c r="T46" s="447"/>
      <c r="U46" s="447"/>
      <c r="V46" s="161"/>
      <c r="W46" s="447"/>
      <c r="X46" s="447"/>
      <c r="Y46" s="447"/>
      <c r="Z46" s="161"/>
      <c r="AA46" s="447"/>
      <c r="AB46" s="447"/>
      <c r="AC46" s="447"/>
      <c r="AD46" s="161"/>
      <c r="AE46" s="447"/>
      <c r="AF46" s="447"/>
      <c r="AG46" s="447"/>
      <c r="AH46" s="161"/>
      <c r="AI46" s="447"/>
      <c r="AJ46" s="447"/>
      <c r="AK46" s="447"/>
      <c r="AL46" s="447"/>
      <c r="AM46" s="447"/>
      <c r="AN46" s="447"/>
      <c r="AO46" s="447"/>
      <c r="AP46" s="447"/>
      <c r="AQ46" s="447"/>
      <c r="AR46" s="447"/>
      <c r="AS46" s="447"/>
      <c r="AT46" s="1229"/>
      <c r="AU46" s="1246"/>
      <c r="AV46" s="1236"/>
      <c r="AW46" s="228"/>
      <c r="AX46" s="167"/>
      <c r="AY46" s="1236"/>
      <c r="AZ46" s="1247"/>
      <c r="BA46" s="1247"/>
      <c r="BB46" s="1247"/>
      <c r="BC46" s="1247"/>
      <c r="BD46" s="1247"/>
      <c r="BE46" s="1247"/>
      <c r="BF46" s="686"/>
      <c r="BG46" s="686"/>
      <c r="BH46" s="438"/>
      <c r="BI46" s="438"/>
      <c r="BJ46" s="731"/>
      <c r="BK46" s="731"/>
      <c r="BL46" s="731"/>
      <c r="BM46" s="428"/>
      <c r="BN46" s="609"/>
      <c r="BO46" s="609"/>
      <c r="BR46" s="609"/>
    </row>
    <row r="47" spans="1:70" ht="18" customHeight="1" x14ac:dyDescent="0.2">
      <c r="A47" s="635" t="s">
        <v>179</v>
      </c>
      <c r="B47" s="161"/>
      <c r="C47" s="438"/>
      <c r="D47" s="438"/>
      <c r="E47" s="390"/>
      <c r="F47" s="390"/>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447"/>
      <c r="AO47" s="447"/>
      <c r="AP47" s="447"/>
      <c r="AQ47" s="447"/>
      <c r="AR47" s="447"/>
      <c r="AS47" s="447"/>
      <c r="AT47" s="161"/>
      <c r="AU47" s="447"/>
      <c r="AV47" s="438"/>
      <c r="AW47" s="1232"/>
      <c r="AX47" s="1232"/>
      <c r="AY47" s="438"/>
      <c r="AZ47" s="1037"/>
      <c r="BA47" s="1037"/>
      <c r="BB47" s="1037"/>
      <c r="BC47" s="1037"/>
      <c r="BD47" s="1037"/>
      <c r="BE47" s="1232"/>
      <c r="BF47" s="438"/>
      <c r="BG47" s="438"/>
      <c r="BH47" s="438"/>
      <c r="BI47" s="438"/>
      <c r="BJ47" s="553"/>
      <c r="BK47" s="553"/>
      <c r="BL47" s="553"/>
      <c r="BM47" s="428"/>
      <c r="BN47" s="381"/>
      <c r="BO47" s="381"/>
      <c r="BR47" s="381"/>
    </row>
    <row r="48" spans="1:70" ht="12.75" customHeight="1" x14ac:dyDescent="0.2">
      <c r="A48" s="636"/>
      <c r="B48" s="161"/>
      <c r="C48" s="438"/>
      <c r="D48" s="438"/>
      <c r="E48" s="390"/>
      <c r="F48" s="390"/>
      <c r="G48" s="161"/>
      <c r="H48" s="161"/>
      <c r="I48" s="161"/>
      <c r="J48" s="161"/>
      <c r="K48" s="161"/>
      <c r="L48" s="161"/>
      <c r="M48" s="161"/>
      <c r="N48" s="161"/>
      <c r="O48" s="161"/>
      <c r="P48" s="161"/>
      <c r="Q48" s="161"/>
      <c r="R48" s="161"/>
      <c r="S48" s="161"/>
      <c r="T48" s="161"/>
      <c r="U48" s="161"/>
      <c r="V48" s="561"/>
      <c r="W48" s="161"/>
      <c r="X48" s="161"/>
      <c r="Y48" s="161"/>
      <c r="Z48" s="561"/>
      <c r="AA48" s="161"/>
      <c r="AB48" s="561"/>
      <c r="AC48" s="161"/>
      <c r="AD48" s="561"/>
      <c r="AE48" s="161"/>
      <c r="AF48" s="561"/>
      <c r="AG48" s="161"/>
      <c r="AH48" s="561"/>
      <c r="AI48" s="161"/>
      <c r="AJ48" s="161"/>
      <c r="AK48" s="161"/>
      <c r="AL48" s="161"/>
      <c r="AM48" s="161"/>
      <c r="AN48" s="447"/>
      <c r="AO48" s="447"/>
      <c r="AP48" s="447"/>
      <c r="AQ48" s="447"/>
      <c r="AR48" s="447"/>
      <c r="AS48" s="447"/>
      <c r="AT48" s="161"/>
      <c r="AU48" s="447"/>
      <c r="AV48" s="438"/>
      <c r="AW48" s="1232"/>
      <c r="AX48" s="1232"/>
      <c r="AY48" s="438"/>
      <c r="AZ48" s="1232"/>
      <c r="BA48" s="1232"/>
      <c r="BB48" s="1232"/>
      <c r="BC48" s="1232"/>
      <c r="BD48" s="1232"/>
      <c r="BE48" s="1232"/>
      <c r="BF48" s="438"/>
      <c r="BG48" s="438"/>
      <c r="BH48" s="438"/>
      <c r="BI48" s="438"/>
      <c r="BJ48" s="553"/>
      <c r="BK48" s="553"/>
      <c r="BL48" s="553"/>
      <c r="BM48" s="428"/>
      <c r="BN48" s="381"/>
      <c r="BO48" s="381"/>
      <c r="BR48" s="381"/>
    </row>
    <row r="49" spans="1:70" ht="12.75" customHeight="1" x14ac:dyDescent="0.2">
      <c r="A49" s="160"/>
      <c r="B49" s="161"/>
      <c r="C49" s="1522" t="s">
        <v>337</v>
      </c>
      <c r="D49" s="1523"/>
      <c r="E49" s="112"/>
      <c r="F49" s="114"/>
      <c r="G49" s="200"/>
      <c r="H49" s="1103"/>
      <c r="I49" s="1104"/>
      <c r="J49" s="200"/>
      <c r="K49" s="200"/>
      <c r="L49" s="1103"/>
      <c r="M49" s="1104"/>
      <c r="N49" s="200"/>
      <c r="O49" s="200"/>
      <c r="P49" s="1103"/>
      <c r="Q49" s="1104"/>
      <c r="R49" s="1103"/>
      <c r="S49" s="1103"/>
      <c r="T49" s="1103"/>
      <c r="U49" s="1104"/>
      <c r="V49" s="1103"/>
      <c r="W49" s="1103"/>
      <c r="X49" s="1103"/>
      <c r="Y49" s="1103"/>
      <c r="Z49" s="997"/>
      <c r="AA49" s="1103"/>
      <c r="AB49" s="1103"/>
      <c r="AC49" s="1103"/>
      <c r="AD49" s="997"/>
      <c r="AE49" s="1103"/>
      <c r="AF49" s="1103"/>
      <c r="AG49" s="1103"/>
      <c r="AH49" s="997"/>
      <c r="AI49" s="1103"/>
      <c r="AJ49" s="1104"/>
      <c r="AK49" s="1104"/>
      <c r="AL49" s="1104"/>
      <c r="AM49" s="844"/>
      <c r="AN49" s="844"/>
      <c r="AO49" s="819"/>
      <c r="AP49" s="844"/>
      <c r="AQ49" s="819"/>
      <c r="AR49" s="819"/>
      <c r="AS49" s="844"/>
      <c r="AT49" s="898"/>
      <c r="AU49" s="206" t="s">
        <v>338</v>
      </c>
      <c r="AV49" s="206"/>
      <c r="AW49" s="206" t="s">
        <v>327</v>
      </c>
      <c r="AX49" s="207"/>
      <c r="AY49" s="208"/>
      <c r="AZ49" s="1456"/>
      <c r="BA49" s="1440"/>
      <c r="BB49" s="1440"/>
      <c r="BC49" s="1440"/>
      <c r="BD49" s="1440"/>
      <c r="BE49" s="1440"/>
      <c r="BF49" s="209"/>
      <c r="BG49" s="209"/>
      <c r="BH49" s="735"/>
      <c r="BI49" s="735"/>
      <c r="BJ49" s="209"/>
      <c r="BK49" s="209"/>
      <c r="BL49" s="564"/>
      <c r="BM49" s="470"/>
      <c r="BN49" s="381"/>
      <c r="BO49" s="381"/>
      <c r="BR49" s="381"/>
    </row>
    <row r="50" spans="1:70" ht="12.75" customHeight="1" x14ac:dyDescent="0.2">
      <c r="A50" s="160" t="s">
        <v>2</v>
      </c>
      <c r="B50" s="1228"/>
      <c r="C50" s="1524" t="s">
        <v>38</v>
      </c>
      <c r="D50" s="1525"/>
      <c r="E50" s="117"/>
      <c r="F50" s="118" t="s">
        <v>282</v>
      </c>
      <c r="G50" s="210" t="s">
        <v>281</v>
      </c>
      <c r="H50" s="210" t="s">
        <v>280</v>
      </c>
      <c r="I50" s="211" t="s">
        <v>278</v>
      </c>
      <c r="J50" s="210" t="s">
        <v>258</v>
      </c>
      <c r="K50" s="210" t="s">
        <v>259</v>
      </c>
      <c r="L50" s="210" t="s">
        <v>260</v>
      </c>
      <c r="M50" s="211" t="s">
        <v>261</v>
      </c>
      <c r="N50" s="210" t="s">
        <v>232</v>
      </c>
      <c r="O50" s="878" t="s">
        <v>231</v>
      </c>
      <c r="P50" s="878" t="s">
        <v>230</v>
      </c>
      <c r="Q50" s="879" t="s">
        <v>229</v>
      </c>
      <c r="R50" s="878" t="s">
        <v>206</v>
      </c>
      <c r="S50" s="878" t="s">
        <v>207</v>
      </c>
      <c r="T50" s="878" t="s">
        <v>208</v>
      </c>
      <c r="U50" s="879" t="s">
        <v>209</v>
      </c>
      <c r="V50" s="878" t="s">
        <v>154</v>
      </c>
      <c r="W50" s="878" t="s">
        <v>155</v>
      </c>
      <c r="X50" s="878" t="s">
        <v>156</v>
      </c>
      <c r="Y50" s="879" t="s">
        <v>153</v>
      </c>
      <c r="Z50" s="880" t="s">
        <v>130</v>
      </c>
      <c r="AA50" s="878" t="s">
        <v>131</v>
      </c>
      <c r="AB50" s="878" t="s">
        <v>132</v>
      </c>
      <c r="AC50" s="878" t="e">
        <v>#REF!</v>
      </c>
      <c r="AD50" s="880" t="s">
        <v>112</v>
      </c>
      <c r="AE50" s="878" t="s">
        <v>111</v>
      </c>
      <c r="AF50" s="878" t="s">
        <v>110</v>
      </c>
      <c r="AG50" s="878" t="s">
        <v>109</v>
      </c>
      <c r="AH50" s="880" t="s">
        <v>80</v>
      </c>
      <c r="AI50" s="878" t="s">
        <v>81</v>
      </c>
      <c r="AJ50" s="879" t="s">
        <v>82</v>
      </c>
      <c r="AK50" s="879" t="s">
        <v>29</v>
      </c>
      <c r="AL50" s="879" t="s">
        <v>29</v>
      </c>
      <c r="AM50" s="844"/>
      <c r="AN50" s="844"/>
      <c r="AO50" s="819"/>
      <c r="AP50" s="844"/>
      <c r="AQ50" s="819"/>
      <c r="AR50" s="819"/>
      <c r="AS50" s="844"/>
      <c r="AT50" s="898"/>
      <c r="AU50" s="210" t="s">
        <v>282</v>
      </c>
      <c r="AV50" s="210" t="s">
        <v>258</v>
      </c>
      <c r="AW50" s="1537" t="s">
        <v>38</v>
      </c>
      <c r="AX50" s="1525"/>
      <c r="AY50" s="567"/>
      <c r="AZ50" s="213" t="s">
        <v>321</v>
      </c>
      <c r="BA50" s="212" t="s">
        <v>269</v>
      </c>
      <c r="BB50" s="212" t="s">
        <v>233</v>
      </c>
      <c r="BC50" s="1231" t="s">
        <v>210</v>
      </c>
      <c r="BD50" s="1231" t="s">
        <v>157</v>
      </c>
      <c r="BE50" s="1231" t="s">
        <v>114</v>
      </c>
      <c r="BF50" s="213" t="s">
        <v>113</v>
      </c>
      <c r="BG50" s="213" t="s">
        <v>42</v>
      </c>
      <c r="BH50" s="213" t="s">
        <v>39</v>
      </c>
      <c r="BI50" s="213" t="s">
        <v>40</v>
      </c>
      <c r="BJ50" s="213" t="s">
        <v>116</v>
      </c>
      <c r="BK50" s="213" t="s">
        <v>117</v>
      </c>
      <c r="BL50" s="212" t="s">
        <v>118</v>
      </c>
      <c r="BM50" s="470"/>
      <c r="BN50" s="381"/>
      <c r="BO50" s="381"/>
      <c r="BR50" s="381"/>
    </row>
    <row r="51" spans="1:70" ht="12.75" customHeight="1" x14ac:dyDescent="0.2">
      <c r="A51" s="453"/>
      <c r="B51" s="454" t="s">
        <v>4</v>
      </c>
      <c r="C51" s="639">
        <v>-4298</v>
      </c>
      <c r="D51" s="256">
        <v>-0.2689948679434222</v>
      </c>
      <c r="E51" s="389"/>
      <c r="F51" s="393">
        <v>11680</v>
      </c>
      <c r="G51" s="484">
        <v>8163</v>
      </c>
      <c r="H51" s="484">
        <v>7482</v>
      </c>
      <c r="I51" s="500">
        <v>10691</v>
      </c>
      <c r="J51" s="484">
        <v>15978</v>
      </c>
      <c r="K51" s="484">
        <v>7489</v>
      </c>
      <c r="L51" s="484">
        <v>12089</v>
      </c>
      <c r="M51" s="500">
        <v>14050</v>
      </c>
      <c r="N51" s="484">
        <v>9154</v>
      </c>
      <c r="O51" s="484">
        <v>15975</v>
      </c>
      <c r="P51" s="484">
        <v>8491</v>
      </c>
      <c r="Q51" s="500">
        <v>4864</v>
      </c>
      <c r="R51" s="498">
        <v>6425</v>
      </c>
      <c r="S51" s="498">
        <v>7298</v>
      </c>
      <c r="T51" s="498">
        <v>6157</v>
      </c>
      <c r="U51" s="500">
        <v>5407</v>
      </c>
      <c r="V51" s="498">
        <v>3713</v>
      </c>
      <c r="W51" s="498">
        <v>6694</v>
      </c>
      <c r="X51" s="498">
        <v>-167</v>
      </c>
      <c r="Y51" s="736">
        <v>252</v>
      </c>
      <c r="Z51" s="484">
        <v>603</v>
      </c>
      <c r="AA51" s="484">
        <v>416</v>
      </c>
      <c r="AB51" s="484">
        <v>361</v>
      </c>
      <c r="AC51" s="736">
        <v>-152</v>
      </c>
      <c r="AD51" s="484">
        <v>3494</v>
      </c>
      <c r="AE51" s="484">
        <v>333</v>
      </c>
      <c r="AF51" s="484" t="e">
        <v>#REF!</v>
      </c>
      <c r="AG51" s="736" t="e">
        <v>#REF!</v>
      </c>
      <c r="AH51" s="753" t="e">
        <v>#REF!</v>
      </c>
      <c r="AI51" s="484" t="e">
        <v>#REF!</v>
      </c>
      <c r="AJ51" s="484" t="e">
        <v>#REF!</v>
      </c>
      <c r="AK51" s="736" t="e">
        <v>#REF!</v>
      </c>
      <c r="AL51" s="695" t="e">
        <v>#REF!</v>
      </c>
      <c r="AM51" s="695" t="e">
        <v>#REF!</v>
      </c>
      <c r="AN51" s="695" t="e">
        <v>#REF!</v>
      </c>
      <c r="AO51" s="687" t="e">
        <v>#REF!</v>
      </c>
      <c r="AP51" s="712" t="e">
        <v>#REF!</v>
      </c>
      <c r="AQ51" s="687" t="e">
        <v>#REF!</v>
      </c>
      <c r="AR51" s="687" t="e">
        <v>#REF!</v>
      </c>
      <c r="AS51" s="687" t="e">
        <v>#REF!</v>
      </c>
      <c r="AT51" s="478"/>
      <c r="AU51" s="1235">
        <v>38016</v>
      </c>
      <c r="AV51" s="1235">
        <v>49606</v>
      </c>
      <c r="AW51" s="1252">
        <v>-11590</v>
      </c>
      <c r="AX51" s="256">
        <v>-0.23364109180341089</v>
      </c>
      <c r="AY51" s="438"/>
      <c r="AZ51" s="1253">
        <v>38016</v>
      </c>
      <c r="BA51" s="1498">
        <v>49606</v>
      </c>
      <c r="BB51" s="1253">
        <v>38484</v>
      </c>
      <c r="BC51" s="1253">
        <v>25287</v>
      </c>
      <c r="BD51" s="1253">
        <v>10492</v>
      </c>
      <c r="BE51" s="1253">
        <v>1228</v>
      </c>
      <c r="BF51" s="531">
        <v>5894</v>
      </c>
      <c r="BG51" s="531">
        <v>6781</v>
      </c>
      <c r="BH51" s="655">
        <v>9937</v>
      </c>
      <c r="BI51" s="655">
        <v>15897</v>
      </c>
      <c r="BJ51" s="1254">
        <f>BJ17</f>
        <v>125900</v>
      </c>
      <c r="BK51" s="1254">
        <f>BK17</f>
        <v>116090</v>
      </c>
      <c r="BL51" s="639">
        <f>BL17</f>
        <v>84489</v>
      </c>
      <c r="BM51" s="470"/>
      <c r="BN51" s="381"/>
      <c r="BO51" s="381"/>
      <c r="BR51" s="381"/>
    </row>
    <row r="52" spans="1:70" ht="12.75" customHeight="1" x14ac:dyDescent="0.2">
      <c r="A52" s="438"/>
      <c r="B52" s="454" t="s">
        <v>79</v>
      </c>
      <c r="C52" s="455">
        <v>-667</v>
      </c>
      <c r="D52" s="256">
        <v>-5.4183590576766853E-2</v>
      </c>
      <c r="E52" s="141"/>
      <c r="F52" s="408">
        <v>11643</v>
      </c>
      <c r="G52" s="514">
        <v>9279</v>
      </c>
      <c r="H52" s="514">
        <v>9597</v>
      </c>
      <c r="I52" s="500">
        <v>10334</v>
      </c>
      <c r="J52" s="514">
        <v>12310</v>
      </c>
      <c r="K52" s="514">
        <v>8049</v>
      </c>
      <c r="L52" s="514">
        <v>11056</v>
      </c>
      <c r="M52" s="500">
        <v>12328</v>
      </c>
      <c r="N52" s="514">
        <v>8685</v>
      </c>
      <c r="O52" s="514">
        <v>11355</v>
      </c>
      <c r="P52" s="514">
        <v>8342</v>
      </c>
      <c r="Q52" s="500"/>
      <c r="R52" s="526"/>
      <c r="S52" s="526"/>
      <c r="T52" s="526"/>
      <c r="U52" s="500"/>
      <c r="V52" s="526"/>
      <c r="W52" s="526"/>
      <c r="X52" s="526"/>
      <c r="Y52" s="736"/>
      <c r="Z52" s="514"/>
      <c r="AA52" s="514"/>
      <c r="AB52" s="514"/>
      <c r="AC52" s="736"/>
      <c r="AD52" s="514"/>
      <c r="AE52" s="514"/>
      <c r="AF52" s="514"/>
      <c r="AG52" s="736"/>
      <c r="AH52" s="514"/>
      <c r="AI52" s="514"/>
      <c r="AJ52" s="514"/>
      <c r="AK52" s="736"/>
      <c r="AL52" s="686"/>
      <c r="AM52" s="686"/>
      <c r="AN52" s="686"/>
      <c r="AO52" s="685"/>
      <c r="AP52" s="655"/>
      <c r="AQ52" s="685"/>
      <c r="AR52" s="685"/>
      <c r="AS52" s="685"/>
      <c r="AT52" s="478"/>
      <c r="AU52" s="1235">
        <v>40853</v>
      </c>
      <c r="AV52" s="1235">
        <v>43743</v>
      </c>
      <c r="AW52" s="228">
        <v>-2890</v>
      </c>
      <c r="AX52" s="256">
        <v>-6.6067713691333477E-2</v>
      </c>
      <c r="AY52" s="438"/>
      <c r="AZ52" s="1255">
        <v>40853</v>
      </c>
      <c r="BA52" s="1255">
        <v>43743</v>
      </c>
      <c r="BB52" s="1433">
        <v>36909</v>
      </c>
      <c r="BC52" s="1255">
        <v>28449</v>
      </c>
      <c r="BD52" s="1255">
        <v>15543</v>
      </c>
      <c r="BE52" s="1255">
        <v>1545</v>
      </c>
      <c r="BF52" s="531"/>
      <c r="BG52" s="531"/>
      <c r="BH52" s="655"/>
      <c r="BI52" s="655"/>
      <c r="BJ52" s="254"/>
      <c r="BK52" s="254"/>
      <c r="BL52" s="172"/>
      <c r="BM52" s="470"/>
      <c r="BN52" s="381"/>
      <c r="BO52" s="381"/>
      <c r="BR52" s="381"/>
    </row>
    <row r="53" spans="1:70" s="1172" customFormat="1" ht="24.75" customHeight="1" x14ac:dyDescent="0.2">
      <c r="A53" s="846"/>
      <c r="B53" s="835" t="s">
        <v>124</v>
      </c>
      <c r="C53" s="849">
        <v>-3631</v>
      </c>
      <c r="D53" s="256">
        <v>-0.98991275899672848</v>
      </c>
      <c r="E53" s="805"/>
      <c r="F53" s="411">
        <v>37</v>
      </c>
      <c r="G53" s="526">
        <v>-1116</v>
      </c>
      <c r="H53" s="526">
        <v>-2115</v>
      </c>
      <c r="I53" s="500">
        <v>357</v>
      </c>
      <c r="J53" s="526">
        <v>3668</v>
      </c>
      <c r="K53" s="526">
        <v>-560</v>
      </c>
      <c r="L53" s="526">
        <v>1033</v>
      </c>
      <c r="M53" s="500">
        <v>1722</v>
      </c>
      <c r="N53" s="1000">
        <v>469</v>
      </c>
      <c r="O53" s="1000">
        <v>4620</v>
      </c>
      <c r="P53" s="526">
        <v>149</v>
      </c>
      <c r="Q53" s="500">
        <v>4864</v>
      </c>
      <c r="R53" s="526">
        <v>6425</v>
      </c>
      <c r="S53" s="526">
        <v>7298</v>
      </c>
      <c r="T53" s="1000">
        <v>6157</v>
      </c>
      <c r="U53" s="500">
        <v>5407</v>
      </c>
      <c r="V53" s="526">
        <v>3713</v>
      </c>
      <c r="W53" s="526">
        <v>208</v>
      </c>
      <c r="X53" s="526">
        <v>-1896</v>
      </c>
      <c r="Y53" s="500">
        <v>-1786</v>
      </c>
      <c r="Z53" s="526">
        <v>-714</v>
      </c>
      <c r="AA53" s="526">
        <v>265</v>
      </c>
      <c r="AB53" s="526">
        <v>327</v>
      </c>
      <c r="AC53" s="500">
        <v>-195</v>
      </c>
      <c r="AD53" s="526">
        <v>1750</v>
      </c>
      <c r="AE53" s="526">
        <v>157</v>
      </c>
      <c r="AF53" s="526" t="e">
        <v>#REF!</v>
      </c>
      <c r="AG53" s="500" t="e">
        <v>#REF!</v>
      </c>
      <c r="AH53" s="526" t="e">
        <v>#REF!</v>
      </c>
      <c r="AI53" s="526" t="e">
        <v>#REF!</v>
      </c>
      <c r="AJ53" s="526" t="e">
        <v>#REF!</v>
      </c>
      <c r="AK53" s="500" t="e">
        <v>#REF!</v>
      </c>
      <c r="AL53" s="526" t="e">
        <v>#REF!</v>
      </c>
      <c r="AM53" s="526" t="e">
        <v>#REF!</v>
      </c>
      <c r="AN53" s="526" t="e">
        <v>#REF!</v>
      </c>
      <c r="AO53" s="526" t="e">
        <v>#REF!</v>
      </c>
      <c r="AP53" s="443" t="e">
        <v>#REF!</v>
      </c>
      <c r="AQ53" s="497" t="e">
        <v>#REF!</v>
      </c>
      <c r="AR53" s="497" t="e">
        <v>#REF!</v>
      </c>
      <c r="AS53" s="497" t="e">
        <v>#REF!</v>
      </c>
      <c r="AT53" s="501"/>
      <c r="AU53" s="451">
        <v>-2837</v>
      </c>
      <c r="AV53" s="451">
        <v>5863</v>
      </c>
      <c r="AW53" s="1012">
        <v>-8700</v>
      </c>
      <c r="AX53" s="1256">
        <v>-1.4838819716868497</v>
      </c>
      <c r="AY53" s="846"/>
      <c r="AZ53" s="684">
        <v>-2837</v>
      </c>
      <c r="BA53" s="501">
        <v>5863</v>
      </c>
      <c r="BB53" s="518">
        <v>1575</v>
      </c>
      <c r="BC53" s="501">
        <v>-3162</v>
      </c>
      <c r="BD53" s="501">
        <v>-5051</v>
      </c>
      <c r="BE53" s="501">
        <v>-317</v>
      </c>
      <c r="BF53" s="501">
        <v>3441</v>
      </c>
      <c r="BG53" s="501">
        <v>2569</v>
      </c>
      <c r="BH53" s="1015">
        <v>4431</v>
      </c>
      <c r="BI53" s="1016">
        <v>10905</v>
      </c>
      <c r="BJ53" s="1017">
        <f>BJ51-BJ52</f>
        <v>125900</v>
      </c>
      <c r="BK53" s="1017">
        <f>BK51-BK52</f>
        <v>116090</v>
      </c>
      <c r="BL53" s="830">
        <f>BL51-BL52</f>
        <v>84489</v>
      </c>
      <c r="BM53" s="1257"/>
      <c r="BO53" s="1171"/>
      <c r="BP53" s="1171"/>
      <c r="BQ53" s="1171"/>
      <c r="BR53" s="1171"/>
    </row>
    <row r="54" spans="1:70" s="1172" customFormat="1" ht="24.75" customHeight="1" x14ac:dyDescent="0.2">
      <c r="A54" s="846"/>
      <c r="B54" s="835" t="s">
        <v>238</v>
      </c>
      <c r="C54" s="852">
        <v>-3631</v>
      </c>
      <c r="D54" s="437">
        <v>-0.98991275899672848</v>
      </c>
      <c r="E54" s="805"/>
      <c r="F54" s="426">
        <v>37</v>
      </c>
      <c r="G54" s="583">
        <v>-1116</v>
      </c>
      <c r="H54" s="583">
        <v>-2115</v>
      </c>
      <c r="I54" s="740">
        <v>357</v>
      </c>
      <c r="J54" s="583">
        <v>3668</v>
      </c>
      <c r="K54" s="583">
        <v>-560</v>
      </c>
      <c r="L54" s="583">
        <v>1033</v>
      </c>
      <c r="M54" s="740">
        <v>1722</v>
      </c>
      <c r="N54" s="1018">
        <v>469</v>
      </c>
      <c r="O54" s="1018">
        <v>4620</v>
      </c>
      <c r="P54" s="583">
        <v>-1</v>
      </c>
      <c r="Q54" s="740">
        <v>4864</v>
      </c>
      <c r="R54" s="583">
        <v>6425</v>
      </c>
      <c r="S54" s="583">
        <v>7298</v>
      </c>
      <c r="T54" s="1018">
        <v>6157</v>
      </c>
      <c r="U54" s="740">
        <v>5407</v>
      </c>
      <c r="V54" s="583">
        <v>3713</v>
      </c>
      <c r="W54" s="583">
        <v>208</v>
      </c>
      <c r="X54" s="583">
        <v>-1896</v>
      </c>
      <c r="Y54" s="740">
        <v>-1786</v>
      </c>
      <c r="Z54" s="583">
        <v>-714</v>
      </c>
      <c r="AA54" s="583">
        <v>265</v>
      </c>
      <c r="AB54" s="583">
        <v>327</v>
      </c>
      <c r="AC54" s="740">
        <v>-195</v>
      </c>
      <c r="AD54" s="583">
        <v>1750</v>
      </c>
      <c r="AE54" s="583">
        <v>-1404</v>
      </c>
      <c r="AF54" s="583" t="e">
        <v>#REF!</v>
      </c>
      <c r="AG54" s="740" t="e">
        <v>#REF!</v>
      </c>
      <c r="AH54" s="583" t="e">
        <v>#REF!</v>
      </c>
      <c r="AI54" s="583" t="e">
        <v>#REF!</v>
      </c>
      <c r="AJ54" s="583" t="e">
        <v>#REF!</v>
      </c>
      <c r="AK54" s="740" t="e">
        <v>#REF!</v>
      </c>
      <c r="AL54" s="583" t="e">
        <v>#REF!</v>
      </c>
      <c r="AM54" s="583" t="e">
        <v>#REF!</v>
      </c>
      <c r="AN54" s="583" t="e">
        <v>#REF!</v>
      </c>
      <c r="AO54" s="583" t="e">
        <v>#REF!</v>
      </c>
      <c r="AP54" s="586" t="e">
        <v>#REF!</v>
      </c>
      <c r="AQ54" s="505" t="e">
        <v>#REF!</v>
      </c>
      <c r="AR54" s="505" t="e">
        <v>#REF!</v>
      </c>
      <c r="AS54" s="505" t="e">
        <v>#REF!</v>
      </c>
      <c r="AT54" s="501"/>
      <c r="AU54" s="583">
        <v>-2837</v>
      </c>
      <c r="AV54" s="506">
        <v>5863</v>
      </c>
      <c r="AW54" s="1021">
        <v>-8700</v>
      </c>
      <c r="AX54" s="1258">
        <v>-1.4838819716868497</v>
      </c>
      <c r="AY54" s="846"/>
      <c r="AZ54" s="586">
        <v>-2837</v>
      </c>
      <c r="BA54" s="760">
        <v>5863</v>
      </c>
      <c r="BB54" s="532">
        <v>1425</v>
      </c>
      <c r="BC54" s="760">
        <v>-3162</v>
      </c>
      <c r="BD54" s="760">
        <v>-5051</v>
      </c>
      <c r="BE54" s="760">
        <v>-317</v>
      </c>
      <c r="BF54" s="760">
        <f>+BF53-BF34</f>
        <v>3441</v>
      </c>
      <c r="BG54" s="760">
        <f>+BG53-BG34</f>
        <v>2569</v>
      </c>
      <c r="BH54" s="1003"/>
      <c r="BI54" s="1003"/>
      <c r="BJ54" s="838"/>
      <c r="BK54" s="838"/>
      <c r="BL54" s="838"/>
      <c r="BM54" s="1257"/>
      <c r="BO54" s="1171"/>
      <c r="BP54" s="1171"/>
      <c r="BQ54" s="1171"/>
      <c r="BR54" s="1171"/>
    </row>
    <row r="55" spans="1:70" s="1172" customFormat="1" ht="9.75" customHeight="1" x14ac:dyDescent="0.2">
      <c r="A55" s="846"/>
      <c r="B55" s="835"/>
      <c r="C55" s="854"/>
      <c r="D55" s="167"/>
      <c r="E55" s="802"/>
      <c r="F55" s="411"/>
      <c r="G55" s="526"/>
      <c r="H55" s="526"/>
      <c r="I55" s="498"/>
      <c r="J55" s="526"/>
      <c r="K55" s="526"/>
      <c r="L55" s="526"/>
      <c r="M55" s="498"/>
      <c r="N55" s="1000"/>
      <c r="O55" s="1000"/>
      <c r="P55" s="526"/>
      <c r="Q55" s="498"/>
      <c r="R55" s="526"/>
      <c r="S55" s="526"/>
      <c r="T55" s="1000"/>
      <c r="U55" s="498"/>
      <c r="V55" s="526"/>
      <c r="W55" s="526"/>
      <c r="X55" s="526"/>
      <c r="Y55" s="498"/>
      <c r="Z55" s="526"/>
      <c r="AA55" s="526"/>
      <c r="AB55" s="526"/>
      <c r="AC55" s="498"/>
      <c r="AD55" s="526"/>
      <c r="AE55" s="526"/>
      <c r="AF55" s="526"/>
      <c r="AG55" s="498"/>
      <c r="AH55" s="526"/>
      <c r="AI55" s="526"/>
      <c r="AJ55" s="526"/>
      <c r="AK55" s="498"/>
      <c r="AL55" s="526"/>
      <c r="AM55" s="526"/>
      <c r="AN55" s="526"/>
      <c r="AO55" s="526"/>
      <c r="AP55" s="526"/>
      <c r="AQ55" s="526"/>
      <c r="AR55" s="526"/>
      <c r="AS55" s="526"/>
      <c r="AT55" s="498"/>
      <c r="AU55" s="526"/>
      <c r="AV55" s="498"/>
      <c r="AW55" s="1012"/>
      <c r="AX55" s="1434"/>
      <c r="AY55" s="846"/>
      <c r="AZ55" s="498"/>
      <c r="BA55" s="498"/>
      <c r="BB55" s="526"/>
      <c r="BC55" s="498"/>
      <c r="BD55" s="498"/>
      <c r="BE55" s="498"/>
      <c r="BF55" s="498"/>
      <c r="BG55" s="498"/>
      <c r="BH55" s="1003"/>
      <c r="BI55" s="1003"/>
      <c r="BJ55" s="838"/>
      <c r="BK55" s="838"/>
      <c r="BL55" s="838"/>
      <c r="BM55" s="1435"/>
      <c r="BO55" s="1171"/>
      <c r="BP55" s="1171"/>
      <c r="BQ55" s="1171"/>
      <c r="BR55" s="1171"/>
    </row>
    <row r="56" spans="1:70" s="1172" customFormat="1" ht="12.75" customHeight="1" x14ac:dyDescent="0.2">
      <c r="A56" s="846"/>
      <c r="B56" s="841" t="s">
        <v>74</v>
      </c>
      <c r="C56" s="840">
        <v>8.0284117116514668</v>
      </c>
      <c r="D56" s="167"/>
      <c r="E56" s="802"/>
      <c r="F56" s="802">
        <v>0.31823630136986303</v>
      </c>
      <c r="G56" s="855">
        <v>0.48952590959206171</v>
      </c>
      <c r="H56" s="855">
        <v>0.60331462175888795</v>
      </c>
      <c r="I56" s="855">
        <v>0.37526891778131138</v>
      </c>
      <c r="J56" s="855">
        <v>0.23795218425334835</v>
      </c>
      <c r="K56" s="855">
        <v>0.52022967018293498</v>
      </c>
      <c r="L56" s="855">
        <v>0.34403176441393002</v>
      </c>
      <c r="M56" s="855">
        <v>0.26619217081850532</v>
      </c>
      <c r="N56" s="855">
        <v>0.50699147913480447</v>
      </c>
      <c r="O56" s="855">
        <v>0.16294209702660406</v>
      </c>
      <c r="P56" s="526"/>
      <c r="Q56" s="498"/>
      <c r="R56" s="526"/>
      <c r="S56" s="526"/>
      <c r="T56" s="1000"/>
      <c r="U56" s="498"/>
      <c r="V56" s="526"/>
      <c r="W56" s="526"/>
      <c r="X56" s="526"/>
      <c r="Y56" s="498"/>
      <c r="Z56" s="526"/>
      <c r="AA56" s="526"/>
      <c r="AB56" s="526"/>
      <c r="AC56" s="498"/>
      <c r="AD56" s="526"/>
      <c r="AE56" s="526"/>
      <c r="AF56" s="526"/>
      <c r="AG56" s="498"/>
      <c r="AH56" s="526"/>
      <c r="AI56" s="526"/>
      <c r="AJ56" s="526"/>
      <c r="AK56" s="498"/>
      <c r="AL56" s="526"/>
      <c r="AM56" s="526"/>
      <c r="AN56" s="526"/>
      <c r="AO56" s="526"/>
      <c r="AP56" s="526"/>
      <c r="AQ56" s="526"/>
      <c r="AR56" s="526"/>
      <c r="AS56" s="526"/>
      <c r="AT56" s="498"/>
      <c r="AU56" s="855">
        <v>0.42716224747474746</v>
      </c>
      <c r="AV56" s="855">
        <v>0.31441761077289038</v>
      </c>
      <c r="AW56" s="840">
        <v>11.274463670185709</v>
      </c>
      <c r="AX56" s="1434"/>
      <c r="AY56" s="846"/>
      <c r="AZ56" s="855">
        <v>0.42716224747474746</v>
      </c>
      <c r="BA56" s="855">
        <v>0.31441761077289038</v>
      </c>
      <c r="BB56" s="855">
        <v>0.41152167134393514</v>
      </c>
      <c r="BC56" s="855">
        <v>0.5060703128089532</v>
      </c>
      <c r="BD56" s="855">
        <v>0.96435379336637439</v>
      </c>
      <c r="BE56" s="855">
        <f>(BE52-BE19-BE20)/BE51</f>
        <v>1.1693811074918568</v>
      </c>
      <c r="BF56" s="498"/>
      <c r="BG56" s="498"/>
      <c r="BH56" s="1003"/>
      <c r="BI56" s="1003"/>
      <c r="BJ56" s="838"/>
      <c r="BK56" s="838"/>
      <c r="BL56" s="838"/>
      <c r="BM56" s="1435"/>
      <c r="BO56" s="1171"/>
      <c r="BP56" s="1171"/>
      <c r="BQ56" s="1171"/>
      <c r="BR56" s="1171"/>
    </row>
    <row r="57" spans="1:70" s="1172" customFormat="1" ht="15" customHeight="1" x14ac:dyDescent="0.2">
      <c r="A57" s="846"/>
      <c r="B57" s="841" t="s">
        <v>75</v>
      </c>
      <c r="C57" s="840">
        <v>22.639784455338418</v>
      </c>
      <c r="D57" s="167"/>
      <c r="E57" s="802"/>
      <c r="F57" s="802">
        <v>0.99683219178082194</v>
      </c>
      <c r="G57" s="855">
        <v>1.1367144432194047</v>
      </c>
      <c r="H57" s="855">
        <v>1.2826784282277466</v>
      </c>
      <c r="I57" s="855">
        <v>0.96660742680759515</v>
      </c>
      <c r="J57" s="855">
        <v>0.77043434722743775</v>
      </c>
      <c r="K57" s="855">
        <v>1.0747763386299907</v>
      </c>
      <c r="L57" s="855">
        <v>0.91455041773513113</v>
      </c>
      <c r="M57" s="855">
        <v>0.87743772241992879</v>
      </c>
      <c r="N57" s="855">
        <v>0.94876556696526104</v>
      </c>
      <c r="O57" s="855">
        <v>0.71079812206572768</v>
      </c>
      <c r="P57" s="526"/>
      <c r="Q57" s="498"/>
      <c r="R57" s="526"/>
      <c r="S57" s="526"/>
      <c r="T57" s="1000"/>
      <c r="U57" s="498"/>
      <c r="V57" s="526"/>
      <c r="W57" s="526"/>
      <c r="X57" s="526"/>
      <c r="Y57" s="498"/>
      <c r="Z57" s="526"/>
      <c r="AA57" s="526"/>
      <c r="AB57" s="526"/>
      <c r="AC57" s="498"/>
      <c r="AD57" s="526"/>
      <c r="AE57" s="526"/>
      <c r="AF57" s="526"/>
      <c r="AG57" s="498"/>
      <c r="AH57" s="526"/>
      <c r="AI57" s="526"/>
      <c r="AJ57" s="526"/>
      <c r="AK57" s="498"/>
      <c r="AL57" s="526"/>
      <c r="AM57" s="526"/>
      <c r="AN57" s="526"/>
      <c r="AO57" s="526"/>
      <c r="AP57" s="526"/>
      <c r="AQ57" s="526"/>
      <c r="AR57" s="526"/>
      <c r="AS57" s="526"/>
      <c r="AT57" s="498"/>
      <c r="AU57" s="855">
        <v>1.074626473063973</v>
      </c>
      <c r="AV57" s="855">
        <v>0.88180865217917193</v>
      </c>
      <c r="AW57" s="840">
        <v>19.281782088480103</v>
      </c>
      <c r="AX57" s="1434"/>
      <c r="AY57" s="846"/>
      <c r="AZ57" s="855">
        <v>1.074626473063973</v>
      </c>
      <c r="BA57" s="855">
        <v>0.88180865217917193</v>
      </c>
      <c r="BB57" s="855">
        <v>0.95907390084190836</v>
      </c>
      <c r="BC57" s="855">
        <v>1.1250444892632578</v>
      </c>
      <c r="BD57" s="855">
        <v>1.4814144109797942</v>
      </c>
      <c r="BE57" s="855">
        <f t="shared" ref="BE57" si="1">BE52/BE51</f>
        <v>1.25814332247557</v>
      </c>
      <c r="BF57" s="498"/>
      <c r="BG57" s="498"/>
      <c r="BH57" s="1003"/>
      <c r="BI57" s="1003"/>
      <c r="BJ57" s="838"/>
      <c r="BK57" s="838"/>
      <c r="BL57" s="838"/>
      <c r="BM57" s="1435"/>
      <c r="BO57" s="1171"/>
      <c r="BP57" s="1171"/>
      <c r="BQ57" s="1171"/>
      <c r="BR57" s="1171"/>
    </row>
    <row r="58" spans="1:70" s="1172" customFormat="1" ht="16.5" customHeight="1" x14ac:dyDescent="0.2">
      <c r="A58" s="846"/>
      <c r="B58" s="841" t="s">
        <v>123</v>
      </c>
      <c r="C58" s="840">
        <v>-22.639784455338418</v>
      </c>
      <c r="D58" s="167"/>
      <c r="E58" s="802"/>
      <c r="F58" s="802">
        <v>3.1678082191780822E-3</v>
      </c>
      <c r="G58" s="855">
        <v>-0.13671444321940462</v>
      </c>
      <c r="H58" s="855">
        <v>-0.28267842822774658</v>
      </c>
      <c r="I58" s="855">
        <v>3.3392573192404823E-2</v>
      </c>
      <c r="J58" s="855">
        <v>0.22956565277256227</v>
      </c>
      <c r="K58" s="855">
        <v>-7.4776338629990655E-2</v>
      </c>
      <c r="L58" s="855">
        <v>8.5449582264868887E-2</v>
      </c>
      <c r="M58" s="855">
        <v>0.12256227758007117</v>
      </c>
      <c r="N58" s="855">
        <v>5.1234433034738909E-2</v>
      </c>
      <c r="O58" s="855">
        <v>0.28920187793427232</v>
      </c>
      <c r="P58" s="526"/>
      <c r="Q58" s="498"/>
      <c r="R58" s="526"/>
      <c r="S58" s="526"/>
      <c r="T58" s="1000"/>
      <c r="U58" s="498"/>
      <c r="V58" s="526"/>
      <c r="W58" s="526"/>
      <c r="X58" s="526"/>
      <c r="Y58" s="498"/>
      <c r="Z58" s="526"/>
      <c r="AA58" s="526"/>
      <c r="AB58" s="526"/>
      <c r="AC58" s="498"/>
      <c r="AD58" s="526"/>
      <c r="AE58" s="526"/>
      <c r="AF58" s="526"/>
      <c r="AG58" s="498"/>
      <c r="AH58" s="526"/>
      <c r="AI58" s="526"/>
      <c r="AJ58" s="526"/>
      <c r="AK58" s="498"/>
      <c r="AL58" s="526"/>
      <c r="AM58" s="526"/>
      <c r="AN58" s="526"/>
      <c r="AO58" s="526"/>
      <c r="AP58" s="526"/>
      <c r="AQ58" s="526"/>
      <c r="AR58" s="526"/>
      <c r="AS58" s="526"/>
      <c r="AT58" s="498"/>
      <c r="AU58" s="855">
        <v>-7.4626473063973062E-2</v>
      </c>
      <c r="AV58" s="855">
        <v>0.11819134782082813</v>
      </c>
      <c r="AW58" s="840">
        <v>-19.281782088480121</v>
      </c>
      <c r="AX58" s="1434"/>
      <c r="AY58" s="846"/>
      <c r="AZ58" s="855">
        <v>-7.4626473063973062E-2</v>
      </c>
      <c r="BA58" s="855">
        <v>0.11819134782082813</v>
      </c>
      <c r="BB58" s="855">
        <v>4.0926099158091672E-2</v>
      </c>
      <c r="BC58" s="855">
        <v>-0.12504448926325781</v>
      </c>
      <c r="BD58" s="855">
        <v>-0.48141441097979415</v>
      </c>
      <c r="BE58" s="855">
        <f t="shared" ref="BE58" si="2">BE53/BE51</f>
        <v>-0.25814332247557004</v>
      </c>
      <c r="BF58" s="498"/>
      <c r="BG58" s="498"/>
      <c r="BH58" s="1003"/>
      <c r="BI58" s="1003"/>
      <c r="BJ58" s="838"/>
      <c r="BK58" s="838"/>
      <c r="BL58" s="838"/>
      <c r="BM58" s="1435"/>
      <c r="BO58" s="1171"/>
      <c r="BP58" s="1171"/>
      <c r="BQ58" s="1171"/>
      <c r="BR58" s="1171"/>
    </row>
    <row r="59" spans="1:70" s="1222" customFormat="1" ht="12.75" customHeight="1" x14ac:dyDescent="0.2">
      <c r="A59" s="438"/>
      <c r="B59" s="454"/>
      <c r="C59" s="226"/>
      <c r="D59" s="175"/>
      <c r="E59" s="138"/>
      <c r="F59" s="408"/>
      <c r="G59" s="514"/>
      <c r="H59" s="514"/>
      <c r="I59" s="484"/>
      <c r="J59" s="514"/>
      <c r="K59" s="514"/>
      <c r="L59" s="514"/>
      <c r="M59" s="484"/>
      <c r="N59" s="514"/>
      <c r="O59" s="514"/>
      <c r="P59" s="514"/>
      <c r="Q59" s="484"/>
      <c r="R59" s="514"/>
      <c r="S59" s="514"/>
      <c r="T59" s="514"/>
      <c r="U59" s="484"/>
      <c r="V59" s="514"/>
      <c r="W59" s="514"/>
      <c r="X59" s="514"/>
      <c r="Y59" s="484"/>
      <c r="Z59" s="514"/>
      <c r="AA59" s="514"/>
      <c r="AB59" s="514"/>
      <c r="AC59" s="484"/>
      <c r="AD59" s="514"/>
      <c r="AE59" s="514"/>
      <c r="AF59" s="514"/>
      <c r="AG59" s="484"/>
      <c r="AH59" s="514"/>
      <c r="AI59" s="514"/>
      <c r="AJ59" s="514"/>
      <c r="AK59" s="484"/>
      <c r="AL59" s="686"/>
      <c r="AM59" s="686"/>
      <c r="AN59" s="686"/>
      <c r="AO59" s="686"/>
      <c r="AP59" s="686"/>
      <c r="AQ59" s="686"/>
      <c r="AR59" s="686"/>
      <c r="AS59" s="686"/>
      <c r="AT59" s="454"/>
      <c r="AU59" s="454"/>
      <c r="AV59" s="454"/>
      <c r="AW59" s="1259"/>
      <c r="AX59" s="1260"/>
      <c r="AY59" s="438"/>
      <c r="AZ59" s="1261"/>
      <c r="BA59" s="1261"/>
      <c r="BB59" s="1261"/>
      <c r="BC59" s="1261"/>
      <c r="BD59" s="1261"/>
      <c r="BE59" s="1261"/>
      <c r="BF59" s="484"/>
      <c r="BG59" s="484"/>
      <c r="BH59" s="686"/>
      <c r="BI59" s="686"/>
      <c r="BJ59" s="225"/>
      <c r="BK59" s="225"/>
      <c r="BL59" s="225"/>
      <c r="BM59" s="1262"/>
      <c r="BN59" s="1221"/>
      <c r="BO59" s="1221"/>
      <c r="BR59" s="1221"/>
    </row>
    <row r="60" spans="1:70" ht="15.75" customHeight="1" x14ac:dyDescent="0.2">
      <c r="A60" s="635" t="s">
        <v>135</v>
      </c>
      <c r="B60" s="449"/>
      <c r="C60" s="454"/>
      <c r="D60" s="454"/>
      <c r="E60" s="390"/>
      <c r="F60" s="390"/>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733"/>
      <c r="AI60" s="454"/>
      <c r="AJ60" s="454"/>
      <c r="AK60" s="454"/>
      <c r="AL60" s="454"/>
      <c r="AM60" s="454"/>
      <c r="AN60" s="454"/>
      <c r="AO60" s="161"/>
      <c r="AP60" s="454"/>
      <c r="AQ60" s="161"/>
      <c r="AR60" s="161"/>
      <c r="AS60" s="454"/>
      <c r="AT60" s="454"/>
      <c r="AU60" s="454"/>
      <c r="AV60" s="454"/>
      <c r="AW60" s="1232"/>
      <c r="AX60" s="1232"/>
      <c r="AY60" s="454"/>
      <c r="AZ60" s="1232"/>
      <c r="BA60" s="1232"/>
      <c r="BB60" s="1232"/>
      <c r="BC60" s="1232"/>
      <c r="BD60" s="1232"/>
      <c r="BE60" s="1232"/>
      <c r="BF60" s="454"/>
      <c r="BG60" s="454"/>
      <c r="BH60" s="454"/>
      <c r="BI60" s="454"/>
      <c r="BJ60" s="225"/>
      <c r="BK60" s="225"/>
      <c r="BL60" s="225"/>
      <c r="BM60" s="428"/>
      <c r="BN60" s="381"/>
      <c r="BO60" s="381"/>
      <c r="BR60" s="381"/>
    </row>
    <row r="61" spans="1:70" ht="12.75" customHeight="1" x14ac:dyDescent="0.2">
      <c r="C61" s="1522" t="s">
        <v>337</v>
      </c>
      <c r="D61" s="1523"/>
      <c r="E61" s="112"/>
      <c r="F61" s="114"/>
      <c r="G61" s="200"/>
      <c r="H61" s="1103"/>
      <c r="I61" s="1104"/>
      <c r="J61" s="200"/>
      <c r="K61" s="200"/>
      <c r="L61" s="1103"/>
      <c r="M61" s="1104"/>
      <c r="N61" s="200"/>
      <c r="O61" s="200"/>
      <c r="P61" s="1103"/>
      <c r="Q61" s="1104"/>
      <c r="R61" s="1103"/>
      <c r="S61" s="1103"/>
      <c r="T61" s="1103"/>
      <c r="U61" s="1104"/>
      <c r="V61" s="1103"/>
      <c r="W61" s="1103"/>
      <c r="X61" s="1103"/>
      <c r="Y61" s="1103"/>
      <c r="Z61" s="997"/>
      <c r="AA61" s="1103"/>
      <c r="AB61" s="1103"/>
      <c r="AC61" s="1103"/>
      <c r="AD61" s="997"/>
      <c r="AE61" s="1103"/>
      <c r="AF61" s="1103"/>
      <c r="AG61" s="1103"/>
      <c r="AH61" s="997"/>
      <c r="AI61" s="1103"/>
      <c r="AJ61" s="1104"/>
      <c r="AK61" s="1104"/>
      <c r="AL61" s="1104"/>
      <c r="AM61" s="844"/>
      <c r="AN61" s="844"/>
      <c r="AO61" s="819"/>
      <c r="AP61" s="844"/>
      <c r="AQ61" s="819"/>
      <c r="AR61" s="819"/>
      <c r="AS61" s="844"/>
      <c r="AT61" s="898"/>
      <c r="AU61" s="206" t="s">
        <v>338</v>
      </c>
      <c r="AV61" s="206"/>
      <c r="AW61" s="206" t="s">
        <v>327</v>
      </c>
      <c r="AX61" s="207"/>
      <c r="AY61" s="454"/>
      <c r="AZ61" s="1456"/>
      <c r="BA61" s="1440"/>
      <c r="BB61" s="1440"/>
      <c r="BC61" s="1440"/>
      <c r="BD61" s="1440"/>
      <c r="BE61" s="1440"/>
      <c r="BF61" s="209"/>
      <c r="BG61" s="209"/>
      <c r="BH61" s="735"/>
      <c r="BI61" s="735"/>
      <c r="BJ61" s="209"/>
      <c r="BK61" s="225"/>
      <c r="BL61" s="225"/>
      <c r="BM61" s="470"/>
      <c r="BN61" s="381"/>
      <c r="BO61" s="381"/>
      <c r="BR61" s="381"/>
    </row>
    <row r="62" spans="1:70" ht="12.75" customHeight="1" x14ac:dyDescent="0.2">
      <c r="C62" s="1524" t="s">
        <v>38</v>
      </c>
      <c r="D62" s="1525"/>
      <c r="E62" s="117"/>
      <c r="F62" s="118" t="s">
        <v>282</v>
      </c>
      <c r="G62" s="210" t="s">
        <v>281</v>
      </c>
      <c r="H62" s="210" t="s">
        <v>280</v>
      </c>
      <c r="I62" s="211" t="s">
        <v>278</v>
      </c>
      <c r="J62" s="210" t="s">
        <v>258</v>
      </c>
      <c r="K62" s="210" t="s">
        <v>259</v>
      </c>
      <c r="L62" s="210" t="s">
        <v>260</v>
      </c>
      <c r="M62" s="211" t="s">
        <v>261</v>
      </c>
      <c r="N62" s="210" t="s">
        <v>232</v>
      </c>
      <c r="O62" s="878" t="s">
        <v>231</v>
      </c>
      <c r="P62" s="878" t="s">
        <v>230</v>
      </c>
      <c r="Q62" s="879" t="s">
        <v>229</v>
      </c>
      <c r="R62" s="878" t="s">
        <v>206</v>
      </c>
      <c r="S62" s="878" t="s">
        <v>207</v>
      </c>
      <c r="T62" s="878" t="s">
        <v>208</v>
      </c>
      <c r="U62" s="879" t="s">
        <v>209</v>
      </c>
      <c r="V62" s="878" t="s">
        <v>154</v>
      </c>
      <c r="W62" s="878" t="s">
        <v>155</v>
      </c>
      <c r="X62" s="878" t="s">
        <v>156</v>
      </c>
      <c r="Y62" s="879" t="s">
        <v>153</v>
      </c>
      <c r="Z62" s="880" t="s">
        <v>130</v>
      </c>
      <c r="AA62" s="878" t="s">
        <v>131</v>
      </c>
      <c r="AB62" s="878" t="s">
        <v>132</v>
      </c>
      <c r="AC62" s="878" t="e">
        <v>#REF!</v>
      </c>
      <c r="AD62" s="880" t="s">
        <v>112</v>
      </c>
      <c r="AE62" s="878" t="s">
        <v>111</v>
      </c>
      <c r="AF62" s="878" t="s">
        <v>110</v>
      </c>
      <c r="AG62" s="878" t="s">
        <v>109</v>
      </c>
      <c r="AH62" s="880" t="s">
        <v>80</v>
      </c>
      <c r="AI62" s="878" t="s">
        <v>81</v>
      </c>
      <c r="AJ62" s="879" t="s">
        <v>82</v>
      </c>
      <c r="AK62" s="879" t="s">
        <v>29</v>
      </c>
      <c r="AL62" s="879" t="s">
        <v>29</v>
      </c>
      <c r="AM62" s="844"/>
      <c r="AN62" s="844"/>
      <c r="AO62" s="819"/>
      <c r="AP62" s="844"/>
      <c r="AQ62" s="819"/>
      <c r="AR62" s="819"/>
      <c r="AS62" s="844"/>
      <c r="AT62" s="898"/>
      <c r="AU62" s="210" t="s">
        <v>282</v>
      </c>
      <c r="AV62" s="210" t="s">
        <v>258</v>
      </c>
      <c r="AW62" s="1537" t="s">
        <v>38</v>
      </c>
      <c r="AX62" s="1525"/>
      <c r="AY62" s="454"/>
      <c r="AZ62" s="212" t="s">
        <v>321</v>
      </c>
      <c r="BA62" s="212" t="s">
        <v>269</v>
      </c>
      <c r="BB62" s="212" t="s">
        <v>233</v>
      </c>
      <c r="BC62" s="1231" t="s">
        <v>210</v>
      </c>
      <c r="BD62" s="1231" t="s">
        <v>157</v>
      </c>
      <c r="BE62" s="1231" t="s">
        <v>114</v>
      </c>
      <c r="BF62" s="213" t="s">
        <v>113</v>
      </c>
      <c r="BG62" s="213" t="s">
        <v>42</v>
      </c>
      <c r="BH62" s="213" t="s">
        <v>39</v>
      </c>
      <c r="BI62" s="213" t="s">
        <v>40</v>
      </c>
      <c r="BJ62" s="213" t="s">
        <v>116</v>
      </c>
      <c r="BK62" s="225"/>
      <c r="BL62" s="225"/>
      <c r="BM62" s="470"/>
      <c r="BN62" s="381"/>
      <c r="BO62" s="381"/>
      <c r="BR62" s="381"/>
    </row>
    <row r="63" spans="1:70" ht="12.75" customHeight="1" x14ac:dyDescent="0.2">
      <c r="A63" s="438"/>
      <c r="B63" s="161" t="s">
        <v>296</v>
      </c>
      <c r="C63" s="455">
        <v>9</v>
      </c>
      <c r="D63" s="256">
        <v>3.1590031590031588E-3</v>
      </c>
      <c r="E63" s="389"/>
      <c r="F63" s="1220">
        <v>2858</v>
      </c>
      <c r="G63" s="1252">
        <v>2864</v>
      </c>
      <c r="H63" s="1252">
        <v>3109</v>
      </c>
      <c r="I63" s="1263">
        <v>2974</v>
      </c>
      <c r="J63" s="1252">
        <v>2849</v>
      </c>
      <c r="K63" s="1252">
        <v>2979</v>
      </c>
      <c r="L63" s="1252">
        <v>3247</v>
      </c>
      <c r="M63" s="1263">
        <v>2647</v>
      </c>
      <c r="N63" s="1252">
        <v>2622</v>
      </c>
      <c r="O63" s="1252">
        <v>2475</v>
      </c>
      <c r="P63" s="1252">
        <v>1713</v>
      </c>
      <c r="Q63" s="1263">
        <v>1641</v>
      </c>
      <c r="R63" s="1252">
        <v>1913</v>
      </c>
      <c r="S63" s="1252">
        <v>1697</v>
      </c>
      <c r="T63" s="1252">
        <v>2571</v>
      </c>
      <c r="U63" s="1263">
        <v>1326</v>
      </c>
      <c r="V63" s="1264">
        <v>892</v>
      </c>
      <c r="W63" s="1252">
        <v>391</v>
      </c>
      <c r="X63" s="1252">
        <v>0</v>
      </c>
      <c r="Y63" s="1263">
        <v>0</v>
      </c>
      <c r="Z63" s="1264">
        <v>0</v>
      </c>
      <c r="AA63" s="1252">
        <v>0</v>
      </c>
      <c r="AB63" s="1252">
        <v>0</v>
      </c>
      <c r="AC63" s="1263">
        <v>0</v>
      </c>
      <c r="AD63" s="228">
        <v>0</v>
      </c>
      <c r="AE63" s="228">
        <v>0</v>
      </c>
      <c r="AF63" s="228" t="e">
        <v>#REF!</v>
      </c>
      <c r="AG63" s="228" t="e">
        <v>#REF!</v>
      </c>
      <c r="AH63" s="228" t="e">
        <v>#REF!</v>
      </c>
      <c r="AI63" s="228" t="e">
        <v>#REF!</v>
      </c>
      <c r="AJ63" s="259" t="e">
        <v>#REF!</v>
      </c>
      <c r="AK63" s="259" t="e">
        <v>#REF!</v>
      </c>
      <c r="AL63" s="736" t="e">
        <v>#REF!</v>
      </c>
      <c r="AM63" s="454" t="e">
        <v>#REF!</v>
      </c>
      <c r="AN63" s="454" t="e">
        <v>#REF!</v>
      </c>
      <c r="AO63" s="161" t="e">
        <v>#REF!</v>
      </c>
      <c r="AP63" s="454" t="e">
        <v>#REF!</v>
      </c>
      <c r="AQ63" s="161" t="e">
        <v>#REF!</v>
      </c>
      <c r="AR63" s="161" t="e">
        <v>#REF!</v>
      </c>
      <c r="AS63" s="454" t="e">
        <v>#REF!</v>
      </c>
      <c r="AT63" s="478"/>
      <c r="AU63" s="1235">
        <v>11805</v>
      </c>
      <c r="AV63" s="1235">
        <v>11722</v>
      </c>
      <c r="AW63" s="1252">
        <v>83</v>
      </c>
      <c r="AX63" s="256">
        <v>7.0807029517147247E-3</v>
      </c>
      <c r="AY63" s="454"/>
      <c r="AZ63" s="655">
        <v>11805</v>
      </c>
      <c r="BA63" s="1149">
        <v>11722</v>
      </c>
      <c r="BB63" s="1149">
        <v>8451</v>
      </c>
      <c r="BC63" s="1149">
        <v>7507</v>
      </c>
      <c r="BD63" s="1149">
        <v>1283</v>
      </c>
      <c r="BE63" s="1149">
        <v>0</v>
      </c>
      <c r="BF63" s="254">
        <v>0</v>
      </c>
      <c r="BG63" s="254">
        <v>1</v>
      </c>
      <c r="BH63" s="254">
        <v>0</v>
      </c>
      <c r="BI63" s="254">
        <v>0</v>
      </c>
      <c r="BJ63" s="254">
        <v>14929</v>
      </c>
      <c r="BK63" s="225"/>
      <c r="BL63" s="225"/>
      <c r="BM63" s="470"/>
      <c r="BN63" s="381"/>
      <c r="BO63" s="381"/>
      <c r="BR63" s="381"/>
    </row>
    <row r="64" spans="1:70" ht="12.75" customHeight="1" x14ac:dyDescent="0.2">
      <c r="A64" s="438"/>
      <c r="B64" s="161" t="s">
        <v>60</v>
      </c>
      <c r="C64" s="455">
        <v>-4016</v>
      </c>
      <c r="D64" s="256">
        <v>-0.36258577103647527</v>
      </c>
      <c r="E64" s="389"/>
      <c r="F64" s="126">
        <v>7060</v>
      </c>
      <c r="G64" s="228">
        <v>4356</v>
      </c>
      <c r="H64" s="228">
        <v>3151</v>
      </c>
      <c r="I64" s="259">
        <v>6657</v>
      </c>
      <c r="J64" s="228">
        <v>11076</v>
      </c>
      <c r="K64" s="228">
        <v>3720</v>
      </c>
      <c r="L64" s="228">
        <v>6483</v>
      </c>
      <c r="M64" s="259">
        <v>9869</v>
      </c>
      <c r="N64" s="228">
        <v>5123</v>
      </c>
      <c r="O64" s="228">
        <v>10790</v>
      </c>
      <c r="P64" s="228">
        <v>5429</v>
      </c>
      <c r="Q64" s="259">
        <v>2097</v>
      </c>
      <c r="R64" s="228">
        <v>3397</v>
      </c>
      <c r="S64" s="228">
        <v>4159</v>
      </c>
      <c r="T64" s="228">
        <v>2923</v>
      </c>
      <c r="U64" s="259">
        <v>3051</v>
      </c>
      <c r="V64" s="1136">
        <v>1625</v>
      </c>
      <c r="W64" s="228">
        <v>758</v>
      </c>
      <c r="X64" s="228">
        <v>181</v>
      </c>
      <c r="Y64" s="259">
        <v>21</v>
      </c>
      <c r="Z64" s="1136">
        <v>0</v>
      </c>
      <c r="AA64" s="228">
        <v>0</v>
      </c>
      <c r="AB64" s="228">
        <v>0</v>
      </c>
      <c r="AC64" s="259">
        <v>0</v>
      </c>
      <c r="AD64" s="228">
        <v>3508</v>
      </c>
      <c r="AE64" s="228">
        <v>316</v>
      </c>
      <c r="AF64" s="228" t="e">
        <v>#REF!</v>
      </c>
      <c r="AG64" s="228" t="e">
        <v>#REF!</v>
      </c>
      <c r="AH64" s="228" t="e">
        <v>#REF!</v>
      </c>
      <c r="AI64" s="228" t="e">
        <v>#REF!</v>
      </c>
      <c r="AJ64" s="259" t="e">
        <v>#REF!</v>
      </c>
      <c r="AK64" s="259" t="e">
        <v>#REF!</v>
      </c>
      <c r="AL64" s="736" t="e">
        <v>#REF!</v>
      </c>
      <c r="AM64" s="454" t="e">
        <v>#REF!</v>
      </c>
      <c r="AN64" s="454" t="e">
        <v>#REF!</v>
      </c>
      <c r="AO64" s="161" t="e">
        <v>#REF!</v>
      </c>
      <c r="AP64" s="454" t="e">
        <v>#REF!</v>
      </c>
      <c r="AQ64" s="161" t="e">
        <v>#REF!</v>
      </c>
      <c r="AR64" s="161" t="e">
        <v>#REF!</v>
      </c>
      <c r="AS64" s="454" t="e">
        <v>#REF!</v>
      </c>
      <c r="AT64" s="478"/>
      <c r="AU64" s="1235">
        <v>21224</v>
      </c>
      <c r="AV64" s="1235">
        <v>31148</v>
      </c>
      <c r="AW64" s="1037">
        <v>-9924</v>
      </c>
      <c r="AX64" s="256">
        <v>-0.31860793630409656</v>
      </c>
      <c r="AY64" s="454"/>
      <c r="AZ64" s="655">
        <v>21224</v>
      </c>
      <c r="BA64" s="1150">
        <v>31148</v>
      </c>
      <c r="BB64" s="1150">
        <v>23439</v>
      </c>
      <c r="BC64" s="1150">
        <v>13530</v>
      </c>
      <c r="BD64" s="1150">
        <v>2585</v>
      </c>
      <c r="BE64" s="1150">
        <v>0</v>
      </c>
      <c r="BF64" s="254">
        <v>4655</v>
      </c>
      <c r="BG64" s="254">
        <v>7406</v>
      </c>
      <c r="BH64" s="254">
        <v>10110</v>
      </c>
      <c r="BI64" s="254">
        <v>6729</v>
      </c>
      <c r="BJ64" s="254">
        <f>91128-3937</f>
        <v>87191</v>
      </c>
      <c r="BK64" s="225"/>
      <c r="BL64" s="225"/>
      <c r="BM64" s="470"/>
      <c r="BN64" s="381"/>
      <c r="BO64" s="381"/>
      <c r="BR64" s="381"/>
    </row>
    <row r="65" spans="1:70" ht="12.75" customHeight="1" x14ac:dyDescent="0.2">
      <c r="A65" s="438"/>
      <c r="B65" s="161" t="s">
        <v>141</v>
      </c>
      <c r="C65" s="455">
        <v>30</v>
      </c>
      <c r="D65" s="256">
        <v>1.7953321364452424E-2</v>
      </c>
      <c r="E65" s="389"/>
      <c r="F65" s="126">
        <v>1701</v>
      </c>
      <c r="G65" s="228">
        <v>750</v>
      </c>
      <c r="H65" s="228">
        <v>1277</v>
      </c>
      <c r="I65" s="259">
        <v>946</v>
      </c>
      <c r="J65" s="228">
        <v>1671</v>
      </c>
      <c r="K65" s="228">
        <v>1537</v>
      </c>
      <c r="L65" s="228">
        <v>1721</v>
      </c>
      <c r="M65" s="259">
        <v>935</v>
      </c>
      <c r="N65" s="228">
        <v>805</v>
      </c>
      <c r="O65" s="228">
        <v>1759</v>
      </c>
      <c r="P65" s="228">
        <v>712</v>
      </c>
      <c r="Q65" s="259">
        <v>638</v>
      </c>
      <c r="R65" s="228">
        <v>707</v>
      </c>
      <c r="S65" s="228">
        <v>1133</v>
      </c>
      <c r="T65" s="228">
        <v>455</v>
      </c>
      <c r="U65" s="259">
        <v>1053</v>
      </c>
      <c r="V65" s="1136">
        <v>1020</v>
      </c>
      <c r="W65" s="228">
        <v>5528</v>
      </c>
      <c r="X65" s="228">
        <v>22</v>
      </c>
      <c r="Y65" s="259">
        <v>337</v>
      </c>
      <c r="Z65" s="1136">
        <v>191</v>
      </c>
      <c r="AA65" s="228">
        <v>0</v>
      </c>
      <c r="AB65" s="228">
        <v>0</v>
      </c>
      <c r="AC65" s="259">
        <v>0</v>
      </c>
      <c r="AD65" s="228">
        <v>0</v>
      </c>
      <c r="AE65" s="228">
        <v>0</v>
      </c>
      <c r="AF65" s="228" t="e">
        <v>#REF!</v>
      </c>
      <c r="AG65" s="228" t="e">
        <v>#REF!</v>
      </c>
      <c r="AH65" s="228" t="e">
        <v>#REF!</v>
      </c>
      <c r="AI65" s="228" t="e">
        <v>#REF!</v>
      </c>
      <c r="AJ65" s="259" t="e">
        <v>#REF!</v>
      </c>
      <c r="AK65" s="259" t="e">
        <v>#REF!</v>
      </c>
      <c r="AL65" s="736" t="e">
        <v>#REF!</v>
      </c>
      <c r="AM65" s="454" t="e">
        <v>#REF!</v>
      </c>
      <c r="AN65" s="454" t="e">
        <v>#REF!</v>
      </c>
      <c r="AO65" s="161" t="e">
        <v>#REF!</v>
      </c>
      <c r="AP65" s="454" t="e">
        <v>#REF!</v>
      </c>
      <c r="AQ65" s="161" t="e">
        <v>#REF!</v>
      </c>
      <c r="AR65" s="161" t="e">
        <v>#REF!</v>
      </c>
      <c r="AS65" s="454" t="e">
        <v>#REF!</v>
      </c>
      <c r="AT65" s="478"/>
      <c r="AU65" s="1235">
        <v>4674</v>
      </c>
      <c r="AV65" s="1235">
        <v>5864</v>
      </c>
      <c r="AW65" s="1037">
        <v>-1190</v>
      </c>
      <c r="AX65" s="256">
        <v>-0.20293315143246932</v>
      </c>
      <c r="AY65" s="454"/>
      <c r="AZ65" s="655">
        <v>4674</v>
      </c>
      <c r="BA65" s="1150">
        <v>5864</v>
      </c>
      <c r="BB65" s="1150">
        <v>3914</v>
      </c>
      <c r="BC65" s="1150">
        <v>3348</v>
      </c>
      <c r="BD65" s="1150">
        <v>6907</v>
      </c>
      <c r="BE65" s="1150">
        <v>191</v>
      </c>
      <c r="BF65" s="254">
        <v>-724</v>
      </c>
      <c r="BG65" s="254">
        <v>0</v>
      </c>
      <c r="BH65" s="254">
        <v>0</v>
      </c>
      <c r="BI65" s="254">
        <v>0</v>
      </c>
      <c r="BJ65" s="254">
        <v>3937</v>
      </c>
      <c r="BK65" s="225"/>
      <c r="BL65" s="225"/>
      <c r="BM65" s="470"/>
      <c r="BN65" s="381"/>
      <c r="BO65" s="381"/>
      <c r="BR65" s="381"/>
    </row>
    <row r="66" spans="1:70" ht="12.75" customHeight="1" x14ac:dyDescent="0.2">
      <c r="A66" s="438"/>
      <c r="B66" s="161" t="s">
        <v>61</v>
      </c>
      <c r="C66" s="455">
        <v>-5</v>
      </c>
      <c r="D66" s="256">
        <v>-1</v>
      </c>
      <c r="E66" s="389"/>
      <c r="F66" s="126">
        <v>0</v>
      </c>
      <c r="G66" s="228">
        <v>0</v>
      </c>
      <c r="H66" s="228">
        <v>-5</v>
      </c>
      <c r="I66" s="259">
        <v>5</v>
      </c>
      <c r="J66" s="228">
        <v>5</v>
      </c>
      <c r="K66" s="228">
        <v>3</v>
      </c>
      <c r="L66" s="228">
        <v>1</v>
      </c>
      <c r="M66" s="259">
        <v>4</v>
      </c>
      <c r="N66" s="228">
        <v>0</v>
      </c>
      <c r="O66" s="228">
        <v>0</v>
      </c>
      <c r="P66" s="228">
        <v>0</v>
      </c>
      <c r="Q66" s="259">
        <v>-10</v>
      </c>
      <c r="R66" s="228">
        <v>8</v>
      </c>
      <c r="S66" s="228">
        <v>-11</v>
      </c>
      <c r="T66" s="228">
        <v>11</v>
      </c>
      <c r="U66" s="259">
        <v>-247</v>
      </c>
      <c r="V66" s="1136">
        <v>-103</v>
      </c>
      <c r="W66" s="228">
        <v>-135</v>
      </c>
      <c r="X66" s="228">
        <v>-682</v>
      </c>
      <c r="Y66" s="259">
        <v>-172</v>
      </c>
      <c r="Z66" s="1136">
        <v>316</v>
      </c>
      <c r="AA66" s="228">
        <v>377</v>
      </c>
      <c r="AB66" s="228">
        <v>310</v>
      </c>
      <c r="AC66" s="259">
        <v>-204</v>
      </c>
      <c r="AD66" s="228">
        <v>-45</v>
      </c>
      <c r="AE66" s="228">
        <v>1</v>
      </c>
      <c r="AF66" s="228" t="e">
        <v>#REF!</v>
      </c>
      <c r="AG66" s="228" t="e">
        <v>#REF!</v>
      </c>
      <c r="AH66" s="228" t="e">
        <v>#REF!</v>
      </c>
      <c r="AI66" s="228" t="e">
        <v>#REF!</v>
      </c>
      <c r="AJ66" s="259" t="e">
        <v>#REF!</v>
      </c>
      <c r="AK66" s="259" t="e">
        <v>#REF!</v>
      </c>
      <c r="AL66" s="736" t="e">
        <v>#REF!</v>
      </c>
      <c r="AM66" s="454" t="e">
        <v>#REF!</v>
      </c>
      <c r="AN66" s="454" t="e">
        <v>#REF!</v>
      </c>
      <c r="AO66" s="161" t="e">
        <v>#REF!</v>
      </c>
      <c r="AP66" s="454" t="e">
        <v>#REF!</v>
      </c>
      <c r="AQ66" s="161" t="e">
        <v>#REF!</v>
      </c>
      <c r="AR66" s="161" t="e">
        <v>#REF!</v>
      </c>
      <c r="AS66" s="454" t="e">
        <v>#REF!</v>
      </c>
      <c r="AT66" s="478"/>
      <c r="AU66" s="1235">
        <v>0</v>
      </c>
      <c r="AV66" s="1235">
        <v>13</v>
      </c>
      <c r="AW66" s="1037">
        <v>-13</v>
      </c>
      <c r="AX66" s="256">
        <v>-1</v>
      </c>
      <c r="AY66" s="454"/>
      <c r="AZ66" s="655">
        <v>0</v>
      </c>
      <c r="BA66" s="1150">
        <v>13</v>
      </c>
      <c r="BB66" s="1150">
        <v>-10</v>
      </c>
      <c r="BC66" s="1150">
        <v>-239</v>
      </c>
      <c r="BD66" s="1150">
        <v>-1092</v>
      </c>
      <c r="BE66" s="1150">
        <v>799</v>
      </c>
      <c r="BF66" s="254">
        <v>1657</v>
      </c>
      <c r="BG66" s="254">
        <v>-830</v>
      </c>
      <c r="BH66" s="254">
        <v>-796</v>
      </c>
      <c r="BI66" s="254">
        <v>9000</v>
      </c>
      <c r="BJ66" s="254">
        <v>16467</v>
      </c>
      <c r="BK66" s="225"/>
      <c r="BL66" s="225"/>
      <c r="BM66" s="470"/>
      <c r="BN66" s="381"/>
      <c r="BO66" s="381"/>
      <c r="BR66" s="381"/>
    </row>
    <row r="67" spans="1:70" ht="12.75" customHeight="1" x14ac:dyDescent="0.2">
      <c r="A67" s="438"/>
      <c r="B67" s="161" t="s">
        <v>62</v>
      </c>
      <c r="C67" s="455">
        <v>-49</v>
      </c>
      <c r="D67" s="256">
        <v>-0.33333333333333331</v>
      </c>
      <c r="E67" s="389"/>
      <c r="F67" s="126">
        <v>98</v>
      </c>
      <c r="G67" s="228">
        <v>46</v>
      </c>
      <c r="H67" s="228">
        <v>54</v>
      </c>
      <c r="I67" s="259">
        <v>71</v>
      </c>
      <c r="J67" s="228">
        <v>147</v>
      </c>
      <c r="K67" s="228">
        <v>-692</v>
      </c>
      <c r="L67" s="228">
        <v>470</v>
      </c>
      <c r="M67" s="259">
        <v>379</v>
      </c>
      <c r="N67" s="228">
        <v>636</v>
      </c>
      <c r="O67" s="228">
        <v>343</v>
      </c>
      <c r="P67" s="228">
        <v>340</v>
      </c>
      <c r="Q67" s="259">
        <v>270</v>
      </c>
      <c r="R67" s="228">
        <v>265</v>
      </c>
      <c r="S67" s="228">
        <v>221</v>
      </c>
      <c r="T67" s="228">
        <v>189</v>
      </c>
      <c r="U67" s="259">
        <v>212</v>
      </c>
      <c r="V67" s="1136">
        <v>278</v>
      </c>
      <c r="W67" s="228">
        <v>101</v>
      </c>
      <c r="X67" s="228">
        <v>2</v>
      </c>
      <c r="Y67" s="259">
        <v>55</v>
      </c>
      <c r="Z67" s="1136">
        <v>77</v>
      </c>
      <c r="AA67" s="228">
        <v>45</v>
      </c>
      <c r="AB67" s="228">
        <v>53</v>
      </c>
      <c r="AC67" s="259">
        <v>45</v>
      </c>
      <c r="AD67" s="228">
        <v>42</v>
      </c>
      <c r="AE67" s="228">
        <v>13</v>
      </c>
      <c r="AF67" s="228" t="e">
        <v>#REF!</v>
      </c>
      <c r="AG67" s="228" t="e">
        <v>#REF!</v>
      </c>
      <c r="AH67" s="228" t="e">
        <v>#REF!</v>
      </c>
      <c r="AI67" s="228" t="e">
        <v>#REF!</v>
      </c>
      <c r="AJ67" s="259" t="e">
        <v>#REF!</v>
      </c>
      <c r="AK67" s="259" t="e">
        <v>#REF!</v>
      </c>
      <c r="AL67" s="736" t="e">
        <v>#REF!</v>
      </c>
      <c r="AM67" s="454" t="e">
        <v>#REF!</v>
      </c>
      <c r="AN67" s="454" t="e">
        <v>#REF!</v>
      </c>
      <c r="AO67" s="161" t="e">
        <v>#REF!</v>
      </c>
      <c r="AP67" s="454" t="e">
        <v>#REF!</v>
      </c>
      <c r="AQ67" s="161" t="e">
        <v>#REF!</v>
      </c>
      <c r="AR67" s="161" t="e">
        <v>#REF!</v>
      </c>
      <c r="AS67" s="454" t="e">
        <v>#REF!</v>
      </c>
      <c r="AT67" s="478"/>
      <c r="AU67" s="1235">
        <v>269</v>
      </c>
      <c r="AV67" s="1235">
        <v>304</v>
      </c>
      <c r="AW67" s="1037">
        <v>-35</v>
      </c>
      <c r="AX67" s="256">
        <v>-0.11513157894736842</v>
      </c>
      <c r="AY67" s="454"/>
      <c r="AZ67" s="655">
        <v>269</v>
      </c>
      <c r="BA67" s="1150">
        <v>304</v>
      </c>
      <c r="BB67" s="1150">
        <v>1589</v>
      </c>
      <c r="BC67" s="1150">
        <v>887</v>
      </c>
      <c r="BD67" s="1150">
        <v>436</v>
      </c>
      <c r="BE67" s="1150">
        <v>220</v>
      </c>
      <c r="BF67" s="254">
        <v>70</v>
      </c>
      <c r="BG67" s="254">
        <v>248</v>
      </c>
      <c r="BH67" s="254">
        <v>610</v>
      </c>
      <c r="BI67" s="254">
        <v>171</v>
      </c>
      <c r="BJ67" s="254">
        <v>2491</v>
      </c>
      <c r="BK67" s="225"/>
      <c r="BL67" s="225"/>
      <c r="BM67" s="470"/>
      <c r="BN67" s="381"/>
      <c r="BO67" s="381"/>
      <c r="BR67" s="381"/>
    </row>
    <row r="68" spans="1:70" ht="12.75" customHeight="1" x14ac:dyDescent="0.2">
      <c r="A68" s="636"/>
      <c r="B68" s="161" t="s">
        <v>63</v>
      </c>
      <c r="C68" s="455">
        <v>-267</v>
      </c>
      <c r="D68" s="437">
        <v>-1.1608695652173913</v>
      </c>
      <c r="E68" s="621"/>
      <c r="F68" s="612">
        <v>-37</v>
      </c>
      <c r="G68" s="715">
        <v>147</v>
      </c>
      <c r="H68" s="715">
        <v>-104</v>
      </c>
      <c r="I68" s="1117">
        <v>38</v>
      </c>
      <c r="J68" s="715">
        <v>230</v>
      </c>
      <c r="K68" s="715">
        <v>-58</v>
      </c>
      <c r="L68" s="715">
        <v>167</v>
      </c>
      <c r="M68" s="1117">
        <v>216</v>
      </c>
      <c r="N68" s="715">
        <v>-32</v>
      </c>
      <c r="O68" s="715">
        <v>608</v>
      </c>
      <c r="P68" s="715">
        <v>297</v>
      </c>
      <c r="Q68" s="1117">
        <v>228</v>
      </c>
      <c r="R68" s="715">
        <v>135</v>
      </c>
      <c r="S68" s="715">
        <v>99</v>
      </c>
      <c r="T68" s="715">
        <v>8</v>
      </c>
      <c r="U68" s="1117">
        <v>12</v>
      </c>
      <c r="V68" s="1137">
        <v>1</v>
      </c>
      <c r="W68" s="715">
        <v>51</v>
      </c>
      <c r="X68" s="715">
        <v>310</v>
      </c>
      <c r="Y68" s="1117">
        <v>11</v>
      </c>
      <c r="Z68" s="1137">
        <v>19</v>
      </c>
      <c r="AA68" s="715">
        <v>-6</v>
      </c>
      <c r="AB68" s="715">
        <v>-2</v>
      </c>
      <c r="AC68" s="1117">
        <v>7</v>
      </c>
      <c r="AD68" s="228">
        <v>-11</v>
      </c>
      <c r="AE68" s="228">
        <v>3</v>
      </c>
      <c r="AF68" s="228" t="e">
        <v>#REF!</v>
      </c>
      <c r="AG68" s="228" t="e">
        <v>#REF!</v>
      </c>
      <c r="AH68" s="228" t="e">
        <v>#REF!</v>
      </c>
      <c r="AI68" s="715" t="e">
        <v>#REF!</v>
      </c>
      <c r="AJ68" s="259" t="e">
        <v>#REF!</v>
      </c>
      <c r="AK68" s="259" t="e">
        <v>#REF!</v>
      </c>
      <c r="AL68" s="739" t="e">
        <v>#REF!</v>
      </c>
      <c r="AM68" s="208" t="e">
        <v>#REF!</v>
      </c>
      <c r="AN68" s="208" t="e">
        <v>#REF!</v>
      </c>
      <c r="AO68" s="208" t="e">
        <v>#REF!</v>
      </c>
      <c r="AP68" s="208" t="e">
        <v>#REF!</v>
      </c>
      <c r="AQ68" s="208" t="e">
        <v>#REF!</v>
      </c>
      <c r="AR68" s="208" t="e">
        <v>#REF!</v>
      </c>
      <c r="AS68" s="208" t="e">
        <v>#REF!</v>
      </c>
      <c r="AT68" s="478"/>
      <c r="AU68" s="1235">
        <v>44</v>
      </c>
      <c r="AV68" s="1235">
        <v>555</v>
      </c>
      <c r="AW68" s="1152">
        <v>-511</v>
      </c>
      <c r="AX68" s="256">
        <v>-0.92072072072072075</v>
      </c>
      <c r="AY68" s="438"/>
      <c r="AZ68" s="655">
        <v>44</v>
      </c>
      <c r="BA68" s="1151">
        <v>555</v>
      </c>
      <c r="BB68" s="1151">
        <v>1101</v>
      </c>
      <c r="BC68" s="1151">
        <v>254</v>
      </c>
      <c r="BD68" s="1151">
        <v>373</v>
      </c>
      <c r="BE68" s="1151">
        <v>18</v>
      </c>
      <c r="BF68" s="254">
        <v>236</v>
      </c>
      <c r="BG68" s="254">
        <v>-44</v>
      </c>
      <c r="BH68" s="254">
        <v>13</v>
      </c>
      <c r="BI68" s="254">
        <v>-3</v>
      </c>
      <c r="BJ68" s="254">
        <v>885</v>
      </c>
      <c r="BK68" s="225"/>
      <c r="BL68" s="225"/>
      <c r="BM68" s="470"/>
      <c r="BN68" s="381"/>
      <c r="BO68" s="381"/>
      <c r="BR68" s="381"/>
    </row>
    <row r="69" spans="1:70" ht="12.75" customHeight="1" x14ac:dyDescent="0.2">
      <c r="A69" s="636"/>
      <c r="B69" s="161"/>
      <c r="C69" s="637">
        <v>-4298</v>
      </c>
      <c r="D69" s="437">
        <v>-0.2689948679434222</v>
      </c>
      <c r="E69" s="387"/>
      <c r="F69" s="622">
        <v>11680</v>
      </c>
      <c r="G69" s="747">
        <v>8163</v>
      </c>
      <c r="H69" s="747">
        <v>7482</v>
      </c>
      <c r="I69" s="748">
        <v>10691</v>
      </c>
      <c r="J69" s="747">
        <v>15978</v>
      </c>
      <c r="K69" s="747">
        <v>7489</v>
      </c>
      <c r="L69" s="747">
        <v>12089</v>
      </c>
      <c r="M69" s="748">
        <v>14050</v>
      </c>
      <c r="N69" s="747">
        <v>9154</v>
      </c>
      <c r="O69" s="747">
        <v>15975</v>
      </c>
      <c r="P69" s="747">
        <v>8491</v>
      </c>
      <c r="Q69" s="748">
        <v>4864</v>
      </c>
      <c r="R69" s="747">
        <v>6425</v>
      </c>
      <c r="S69" s="747">
        <v>7298</v>
      </c>
      <c r="T69" s="747">
        <v>6157</v>
      </c>
      <c r="U69" s="748">
        <v>5407</v>
      </c>
      <c r="V69" s="747">
        <v>3713</v>
      </c>
      <c r="W69" s="747">
        <v>6694</v>
      </c>
      <c r="X69" s="747">
        <v>-167</v>
      </c>
      <c r="Y69" s="748">
        <v>252</v>
      </c>
      <c r="Z69" s="747">
        <v>603</v>
      </c>
      <c r="AA69" s="747">
        <v>416</v>
      </c>
      <c r="AB69" s="747">
        <v>361</v>
      </c>
      <c r="AC69" s="748">
        <v>-152</v>
      </c>
      <c r="AD69" s="747">
        <v>3494</v>
      </c>
      <c r="AE69" s="747">
        <v>333</v>
      </c>
      <c r="AF69" s="747" t="e">
        <v>#REF!</v>
      </c>
      <c r="AG69" s="748" t="e">
        <v>#REF!</v>
      </c>
      <c r="AH69" s="749" t="e">
        <v>#REF!</v>
      </c>
      <c r="AI69" s="747" t="e">
        <v>#REF!</v>
      </c>
      <c r="AJ69" s="748" t="e">
        <v>#REF!</v>
      </c>
      <c r="AK69" s="748" t="e">
        <v>#REF!</v>
      </c>
      <c r="AL69" s="748" t="e">
        <v>#REF!</v>
      </c>
      <c r="AM69" s="156" t="e">
        <v>#REF!</v>
      </c>
      <c r="AN69" s="156" t="e">
        <v>#REF!</v>
      </c>
      <c r="AO69" s="156" t="e">
        <v>#REF!</v>
      </c>
      <c r="AP69" s="156" t="e">
        <v>#REF!</v>
      </c>
      <c r="AQ69" s="156" t="e">
        <v>#REF!</v>
      </c>
      <c r="AR69" s="156" t="e">
        <v>#REF!</v>
      </c>
      <c r="AS69" s="156" t="e">
        <v>#REF!</v>
      </c>
      <c r="AT69" s="468"/>
      <c r="AU69" s="539">
        <v>38016</v>
      </c>
      <c r="AV69" s="539">
        <v>49606</v>
      </c>
      <c r="AW69" s="1201">
        <v>-11590</v>
      </c>
      <c r="AX69" s="435">
        <v>-0.23364109180341089</v>
      </c>
      <c r="AZ69" s="751">
        <v>38016</v>
      </c>
      <c r="BA69" s="1265">
        <v>49606</v>
      </c>
      <c r="BB69" s="1265">
        <v>38484</v>
      </c>
      <c r="BC69" s="1265">
        <v>25287</v>
      </c>
      <c r="BD69" s="1265">
        <v>10492</v>
      </c>
      <c r="BE69" s="1265">
        <v>1228</v>
      </c>
      <c r="BF69" s="752">
        <v>5894</v>
      </c>
      <c r="BG69" s="752">
        <v>6781</v>
      </c>
      <c r="BH69" s="751">
        <v>9937</v>
      </c>
      <c r="BI69" s="751">
        <v>15897</v>
      </c>
      <c r="BJ69" s="492">
        <f>SUM(BJ63:BJ68)</f>
        <v>125900</v>
      </c>
      <c r="BK69" s="225"/>
      <c r="BL69" s="225"/>
      <c r="BM69" s="470"/>
      <c r="BN69" s="381"/>
      <c r="BO69" s="381"/>
      <c r="BR69" s="381"/>
    </row>
    <row r="70" spans="1:70" ht="12.75" customHeight="1" x14ac:dyDescent="0.2">
      <c r="B70" s="190"/>
      <c r="C70" s="1229"/>
      <c r="D70" s="1229"/>
      <c r="E70" s="1218"/>
      <c r="F70" s="1218"/>
      <c r="G70" s="1229"/>
      <c r="H70" s="1229"/>
      <c r="I70" s="156"/>
      <c r="J70" s="1229"/>
      <c r="K70" s="1229"/>
      <c r="L70" s="1229"/>
      <c r="M70" s="156"/>
      <c r="N70" s="1229"/>
      <c r="O70" s="1229"/>
      <c r="P70" s="1229"/>
      <c r="Q70" s="156"/>
      <c r="R70" s="1229"/>
      <c r="S70" s="1229"/>
      <c r="T70" s="1229"/>
      <c r="U70" s="156"/>
      <c r="V70" s="1229"/>
      <c r="W70" s="1229"/>
      <c r="X70" s="1229"/>
      <c r="Y70" s="156"/>
      <c r="Z70" s="1229"/>
      <c r="AA70" s="1229"/>
      <c r="AB70" s="1229"/>
      <c r="AC70" s="156"/>
      <c r="AD70" s="1229"/>
      <c r="AE70" s="1229"/>
      <c r="AF70" s="1229"/>
      <c r="AG70" s="156"/>
      <c r="AH70" s="1229"/>
      <c r="AI70" s="1229"/>
      <c r="AJ70" s="1229"/>
      <c r="AK70" s="156"/>
      <c r="AO70" s="156"/>
      <c r="AQ70" s="156"/>
      <c r="AR70" s="156"/>
      <c r="AS70" s="1266"/>
      <c r="AT70" s="725"/>
      <c r="AU70" s="725"/>
      <c r="AV70" s="725"/>
      <c r="AW70" s="725"/>
      <c r="AX70" s="725"/>
      <c r="AY70" s="1236"/>
      <c r="AZ70" s="725"/>
      <c r="BA70" s="725"/>
      <c r="BB70" s="725"/>
      <c r="BC70" s="725"/>
      <c r="BD70" s="725"/>
      <c r="BE70" s="725"/>
      <c r="BF70" s="1236"/>
      <c r="BG70" s="1236"/>
      <c r="BM70" s="428"/>
      <c r="BN70" s="381"/>
      <c r="BO70" s="381"/>
    </row>
    <row r="71" spans="1:70" x14ac:dyDescent="0.2">
      <c r="A71" s="161" t="s">
        <v>265</v>
      </c>
    </row>
    <row r="72" spans="1:70" x14ac:dyDescent="0.2">
      <c r="A72" s="189" t="s">
        <v>28</v>
      </c>
      <c r="C72" s="438"/>
      <c r="D72" s="438"/>
      <c r="E72" s="390"/>
      <c r="F72" s="394"/>
      <c r="G72" s="485"/>
      <c r="H72" s="485"/>
      <c r="I72" s="485"/>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c r="AH72" s="485"/>
      <c r="AI72" s="485"/>
      <c r="AJ72" s="485"/>
      <c r="AK72" s="485"/>
      <c r="AL72" s="485"/>
      <c r="AM72" s="485"/>
      <c r="AN72" s="485"/>
      <c r="AO72" s="485"/>
      <c r="AP72" s="485"/>
      <c r="AQ72" s="485"/>
      <c r="AR72" s="485"/>
      <c r="AS72" s="485"/>
      <c r="AT72" s="485"/>
      <c r="AU72" s="485"/>
      <c r="AV72" s="485"/>
      <c r="AW72" s="1267"/>
      <c r="AX72" s="1267"/>
      <c r="AY72" s="485"/>
      <c r="AZ72" s="1267"/>
      <c r="BA72" s="1267"/>
      <c r="BB72" s="1267"/>
      <c r="BC72" s="1267"/>
      <c r="BD72" s="1267"/>
      <c r="BE72" s="1267"/>
      <c r="BF72" s="485"/>
      <c r="BG72" s="485"/>
      <c r="BH72" s="485"/>
      <c r="BI72" s="485"/>
      <c r="BJ72" s="485"/>
      <c r="BM72" s="428"/>
      <c r="BN72" s="381"/>
      <c r="BO72" s="381"/>
    </row>
    <row r="73" spans="1:70" x14ac:dyDescent="0.2">
      <c r="A73" s="156"/>
      <c r="B73" s="428"/>
      <c r="C73" s="725"/>
      <c r="D73" s="725"/>
      <c r="E73" s="617"/>
      <c r="F73" s="129"/>
      <c r="G73" s="241"/>
      <c r="H73" s="241"/>
      <c r="I73" s="241"/>
      <c r="J73" s="241"/>
      <c r="K73" s="241"/>
      <c r="L73" s="241"/>
      <c r="M73" s="241"/>
      <c r="N73" s="241"/>
      <c r="O73" s="241"/>
      <c r="P73" s="241"/>
      <c r="Q73" s="241"/>
      <c r="R73" s="241"/>
      <c r="S73" s="241"/>
      <c r="T73" s="241"/>
      <c r="U73" s="241"/>
      <c r="V73" s="241"/>
      <c r="W73" s="241"/>
      <c r="X73" s="241"/>
      <c r="Y73" s="241"/>
      <c r="Z73" s="241"/>
      <c r="AA73" s="241"/>
      <c r="AB73" s="241"/>
    </row>
    <row r="74" spans="1:70" x14ac:dyDescent="0.2">
      <c r="A74" s="161" t="s">
        <v>219</v>
      </c>
      <c r="C74" s="438"/>
      <c r="D74" s="438"/>
      <c r="E74" s="390"/>
      <c r="F74" s="390"/>
      <c r="G74" s="454"/>
      <c r="H74" s="454"/>
      <c r="I74" s="427"/>
      <c r="J74" s="454"/>
      <c r="K74" s="454"/>
      <c r="L74" s="454"/>
      <c r="M74" s="427"/>
      <c r="N74" s="454"/>
      <c r="O74" s="454"/>
      <c r="P74" s="454"/>
      <c r="Q74" s="427"/>
      <c r="R74" s="454"/>
      <c r="S74" s="454"/>
      <c r="T74" s="454"/>
      <c r="U74" s="427"/>
      <c r="V74" s="454"/>
      <c r="W74" s="454"/>
      <c r="X74" s="454"/>
      <c r="Y74" s="427"/>
      <c r="Z74" s="454"/>
      <c r="AA74" s="454"/>
      <c r="AB74" s="454"/>
      <c r="AC74" s="427"/>
      <c r="AD74" s="454"/>
      <c r="AE74" s="454"/>
      <c r="AF74" s="454"/>
      <c r="AG74" s="427"/>
      <c r="AH74" s="454"/>
      <c r="AI74" s="454"/>
      <c r="AJ74" s="454"/>
      <c r="AS74" s="225"/>
      <c r="AT74" s="454"/>
      <c r="AU74" s="454"/>
      <c r="AV74" s="454"/>
      <c r="AW74" s="1232"/>
      <c r="AX74" s="1232"/>
      <c r="AY74" s="438"/>
      <c r="AZ74" s="1232"/>
      <c r="BA74" s="1232"/>
      <c r="BB74" s="1232"/>
      <c r="BC74" s="1268"/>
      <c r="BD74" s="1232"/>
      <c r="BE74" s="1232"/>
      <c r="BF74" s="438"/>
      <c r="BG74" s="438"/>
      <c r="BI74" s="225"/>
    </row>
    <row r="75" spans="1:70" x14ac:dyDescent="0.2">
      <c r="C75" s="438"/>
      <c r="D75" s="438"/>
      <c r="E75" s="390"/>
      <c r="F75" s="390"/>
      <c r="G75" s="454"/>
      <c r="H75" s="454"/>
      <c r="I75" s="427"/>
      <c r="J75" s="454"/>
      <c r="K75" s="454"/>
      <c r="L75" s="454"/>
      <c r="M75" s="427"/>
      <c r="N75" s="454"/>
      <c r="O75" s="454"/>
      <c r="P75" s="454"/>
      <c r="Q75" s="427"/>
      <c r="R75" s="454"/>
      <c r="S75" s="454"/>
      <c r="T75" s="498"/>
      <c r="U75" s="427"/>
      <c r="V75" s="454"/>
      <c r="W75" s="454"/>
      <c r="X75" s="454"/>
      <c r="Y75" s="427"/>
      <c r="Z75" s="454"/>
      <c r="AA75" s="454"/>
      <c r="AB75" s="454"/>
      <c r="AC75" s="427"/>
      <c r="AD75" s="454"/>
      <c r="AE75" s="454"/>
      <c r="AF75" s="454"/>
      <c r="AG75" s="427"/>
      <c r="AH75" s="454"/>
      <c r="AI75" s="454"/>
      <c r="AJ75" s="454"/>
      <c r="AS75" s="225"/>
      <c r="AT75" s="454"/>
      <c r="AU75" s="454"/>
      <c r="AV75" s="454"/>
      <c r="AW75" s="1269"/>
      <c r="AX75" s="1269"/>
      <c r="AY75" s="438"/>
      <c r="AZ75" s="1232"/>
      <c r="BA75" s="1232"/>
      <c r="BB75" s="1232"/>
      <c r="BC75" s="1232"/>
      <c r="BD75" s="1232"/>
      <c r="BE75" s="1232"/>
      <c r="BF75" s="438"/>
      <c r="BG75" s="438"/>
      <c r="BI75" s="161"/>
    </row>
    <row r="76" spans="1:70" x14ac:dyDescent="0.2">
      <c r="I76" s="427"/>
      <c r="M76" s="427"/>
      <c r="Q76" s="427"/>
      <c r="U76" s="427"/>
      <c r="V76" s="454"/>
      <c r="Y76" s="427"/>
      <c r="AC76" s="427"/>
      <c r="AG76" s="427"/>
      <c r="AS76" s="175"/>
      <c r="AU76" s="428"/>
      <c r="AV76" s="428"/>
      <c r="AW76" s="1270"/>
      <c r="AZ76" s="463"/>
      <c r="BA76" s="463"/>
      <c r="BB76" s="463"/>
      <c r="BC76" s="463"/>
      <c r="BD76" s="463"/>
      <c r="BE76" s="463"/>
      <c r="BI76" s="241"/>
      <c r="BK76" s="225"/>
    </row>
    <row r="77" spans="1:70" x14ac:dyDescent="0.2">
      <c r="I77" s="427"/>
      <c r="M77" s="427"/>
      <c r="Q77" s="427"/>
      <c r="U77" s="427"/>
      <c r="V77" s="454"/>
      <c r="Y77" s="427"/>
      <c r="AC77" s="427"/>
      <c r="AG77" s="427"/>
      <c r="AS77" s="378"/>
      <c r="AU77" s="428"/>
      <c r="AV77" s="428"/>
      <c r="AW77" s="1270"/>
      <c r="AZ77" s="463"/>
      <c r="BA77" s="463"/>
      <c r="BB77" s="463"/>
      <c r="BC77" s="463"/>
      <c r="BD77" s="463"/>
      <c r="BE77" s="463"/>
      <c r="BI77" s="156"/>
      <c r="BK77" s="553"/>
    </row>
    <row r="78" spans="1:70" x14ac:dyDescent="0.2">
      <c r="I78" s="427"/>
      <c r="M78" s="427"/>
      <c r="Q78" s="427"/>
      <c r="U78" s="427"/>
      <c r="V78" s="454"/>
      <c r="Y78" s="427"/>
      <c r="AC78" s="427"/>
      <c r="AG78" s="427"/>
      <c r="AS78" s="597"/>
      <c r="AU78" s="428"/>
      <c r="AV78" s="428"/>
      <c r="AZ78" s="463"/>
      <c r="BA78" s="463"/>
      <c r="BB78" s="463"/>
      <c r="BC78" s="463"/>
      <c r="BD78" s="463"/>
      <c r="BE78" s="463"/>
      <c r="BI78" s="156"/>
    </row>
    <row r="79" spans="1:70" x14ac:dyDescent="0.2">
      <c r="I79" s="427"/>
      <c r="M79" s="427"/>
      <c r="Q79" s="427"/>
      <c r="U79" s="427"/>
      <c r="V79" s="454"/>
      <c r="Y79" s="427"/>
      <c r="AC79" s="427"/>
      <c r="AG79" s="427"/>
      <c r="AS79" s="156"/>
      <c r="AU79" s="428"/>
      <c r="AV79" s="428"/>
      <c r="AZ79" s="463"/>
      <c r="BA79" s="463"/>
      <c r="BB79" s="463"/>
      <c r="BC79" s="463"/>
      <c r="BD79" s="463"/>
      <c r="BE79" s="463"/>
      <c r="BI79" s="241"/>
    </row>
    <row r="80" spans="1:70" x14ac:dyDescent="0.2">
      <c r="V80" s="454"/>
      <c r="AC80" s="241">
        <f t="shared" ref="AC80:AS80" si="3">AC69-AC17</f>
        <v>0</v>
      </c>
      <c r="AD80" s="241">
        <f t="shared" si="3"/>
        <v>0</v>
      </c>
      <c r="AE80" s="241">
        <f t="shared" si="3"/>
        <v>0</v>
      </c>
      <c r="AF80" s="241" t="e">
        <f t="shared" si="3"/>
        <v>#REF!</v>
      </c>
      <c r="AG80" s="241" t="e">
        <f t="shared" si="3"/>
        <v>#REF!</v>
      </c>
      <c r="AH80" s="241" t="e">
        <f t="shared" si="3"/>
        <v>#REF!</v>
      </c>
      <c r="AI80" s="241" t="e">
        <f t="shared" si="3"/>
        <v>#REF!</v>
      </c>
      <c r="AJ80" s="241" t="e">
        <f t="shared" si="3"/>
        <v>#REF!</v>
      </c>
      <c r="AK80" s="241" t="e">
        <f t="shared" si="3"/>
        <v>#REF!</v>
      </c>
      <c r="AL80" s="241" t="e">
        <f t="shared" si="3"/>
        <v>#REF!</v>
      </c>
      <c r="AM80" s="241" t="e">
        <f t="shared" si="3"/>
        <v>#REF!</v>
      </c>
      <c r="AN80" s="241" t="e">
        <f t="shared" si="3"/>
        <v>#REF!</v>
      </c>
      <c r="AO80" s="241" t="e">
        <f t="shared" si="3"/>
        <v>#REF!</v>
      </c>
      <c r="AP80" s="241" t="e">
        <f t="shared" si="3"/>
        <v>#REF!</v>
      </c>
      <c r="AQ80" s="241" t="e">
        <f t="shared" si="3"/>
        <v>#REF!</v>
      </c>
      <c r="AR80" s="241" t="e">
        <f t="shared" si="3"/>
        <v>#REF!</v>
      </c>
      <c r="AS80" s="241" t="e">
        <f t="shared" si="3"/>
        <v>#REF!</v>
      </c>
      <c r="AT80" s="241"/>
      <c r="AU80" s="241"/>
      <c r="AV80" s="241"/>
      <c r="AW80" s="308"/>
      <c r="AX80" s="308"/>
      <c r="AY80" s="241"/>
      <c r="AZ80" s="308"/>
      <c r="BA80" s="308"/>
      <c r="BB80" s="308"/>
      <c r="BC80" s="308"/>
      <c r="BD80" s="308"/>
      <c r="BE80" s="308">
        <v>0</v>
      </c>
      <c r="BF80" s="241">
        <f>BF69-BF17</f>
        <v>0</v>
      </c>
      <c r="BG80" s="241">
        <f>BG69-BG17</f>
        <v>0</v>
      </c>
      <c r="BH80" s="241">
        <f>BH69-BH17</f>
        <v>0</v>
      </c>
      <c r="BI80" s="241">
        <f>BI69-BI17</f>
        <v>0</v>
      </c>
      <c r="BJ80" s="241">
        <f>BJ69-BJ17</f>
        <v>0</v>
      </c>
      <c r="BM80" s="428"/>
      <c r="BN80" s="381"/>
      <c r="BO80" s="381"/>
    </row>
    <row r="81" spans="9:61" x14ac:dyDescent="0.2">
      <c r="I81" s="427"/>
      <c r="M81" s="427"/>
      <c r="Q81" s="427"/>
      <c r="U81" s="427"/>
      <c r="V81" s="454"/>
      <c r="Y81" s="427"/>
      <c r="AC81" s="427"/>
      <c r="AG81" s="427"/>
      <c r="AS81" s="241"/>
      <c r="AU81" s="428"/>
      <c r="AV81" s="428"/>
      <c r="AZ81" s="463"/>
      <c r="BA81" s="463"/>
      <c r="BB81" s="463"/>
      <c r="BC81" s="463"/>
      <c r="BD81" s="463"/>
      <c r="BE81" s="463"/>
      <c r="BI81" s="175"/>
    </row>
    <row r="82" spans="9:61" x14ac:dyDescent="0.2">
      <c r="I82" s="427"/>
      <c r="M82" s="427"/>
      <c r="Q82" s="427"/>
      <c r="U82" s="427"/>
      <c r="Y82" s="427"/>
      <c r="AC82" s="427"/>
      <c r="AG82" s="427"/>
      <c r="AS82" s="167"/>
      <c r="AU82" s="428"/>
      <c r="AV82" s="428"/>
      <c r="AZ82" s="463"/>
      <c r="BA82" s="463"/>
      <c r="BB82" s="463"/>
      <c r="BC82" s="463"/>
      <c r="BD82" s="463"/>
      <c r="BE82" s="463"/>
      <c r="BI82" s="257"/>
    </row>
    <row r="83" spans="9:61" x14ac:dyDescent="0.2">
      <c r="I83" s="427"/>
      <c r="M83" s="427"/>
      <c r="Q83" s="427"/>
      <c r="U83" s="427"/>
      <c r="Y83" s="427"/>
      <c r="AC83" s="427"/>
      <c r="AG83" s="427"/>
      <c r="AS83" s="167"/>
      <c r="AU83" s="428"/>
      <c r="AV83" s="428"/>
      <c r="AZ83" s="463"/>
      <c r="BA83" s="463"/>
      <c r="BB83" s="463"/>
      <c r="BC83" s="463"/>
      <c r="BD83" s="463"/>
      <c r="BE83" s="463"/>
      <c r="BI83" s="257"/>
    </row>
    <row r="84" spans="9:61" x14ac:dyDescent="0.2">
      <c r="I84" s="427"/>
      <c r="M84" s="427"/>
      <c r="Q84" s="427"/>
      <c r="U84" s="427"/>
      <c r="Y84" s="427"/>
      <c r="AC84" s="427"/>
      <c r="AG84" s="427"/>
      <c r="AS84" s="167"/>
      <c r="AU84" s="428"/>
      <c r="AV84" s="428"/>
      <c r="AZ84" s="463"/>
      <c r="BA84" s="463"/>
      <c r="BB84" s="463"/>
      <c r="BC84" s="463"/>
      <c r="BD84" s="463"/>
      <c r="BE84" s="463"/>
      <c r="BI84" s="257"/>
    </row>
    <row r="85" spans="9:61" x14ac:dyDescent="0.2">
      <c r="I85" s="427"/>
      <c r="M85" s="427"/>
      <c r="Q85" s="427"/>
      <c r="U85" s="427"/>
      <c r="Y85" s="427"/>
      <c r="AC85" s="427"/>
      <c r="AG85" s="427"/>
      <c r="AS85" s="257"/>
      <c r="AU85" s="428"/>
      <c r="AV85" s="428"/>
      <c r="AZ85" s="463"/>
      <c r="BA85" s="463"/>
      <c r="BB85" s="463"/>
      <c r="BC85" s="463"/>
      <c r="BD85" s="463"/>
      <c r="BE85" s="463"/>
      <c r="BI85" s="320"/>
    </row>
    <row r="86" spans="9:61" x14ac:dyDescent="0.2">
      <c r="I86" s="427"/>
      <c r="M86" s="427"/>
      <c r="Q86" s="427"/>
      <c r="U86" s="427"/>
      <c r="Y86" s="427"/>
      <c r="AC86" s="427"/>
      <c r="AG86" s="427"/>
      <c r="AS86" s="320"/>
      <c r="AU86" s="428"/>
      <c r="AV86" s="428"/>
      <c r="AZ86" s="463"/>
      <c r="BA86" s="463"/>
      <c r="BB86" s="463"/>
      <c r="BC86" s="463"/>
      <c r="BD86" s="463"/>
      <c r="BE86" s="463"/>
      <c r="BH86" s="320"/>
      <c r="BI86" s="320"/>
    </row>
    <row r="87" spans="9:61" x14ac:dyDescent="0.2">
      <c r="I87" s="427"/>
      <c r="M87" s="427"/>
      <c r="Q87" s="427"/>
      <c r="U87" s="427"/>
      <c r="Y87" s="427"/>
      <c r="AC87" s="427"/>
      <c r="AG87" s="427"/>
      <c r="AS87" s="320"/>
      <c r="AU87" s="428"/>
      <c r="AV87" s="428"/>
      <c r="AZ87" s="463"/>
      <c r="BA87" s="463"/>
      <c r="BB87" s="463"/>
      <c r="BC87" s="463"/>
      <c r="BD87" s="463"/>
      <c r="BE87" s="463"/>
      <c r="BH87" s="428"/>
      <c r="BI87" s="428"/>
    </row>
    <row r="88" spans="9:61" x14ac:dyDescent="0.2">
      <c r="I88" s="427"/>
      <c r="M88" s="427"/>
      <c r="Q88" s="427"/>
      <c r="U88" s="427"/>
      <c r="Y88" s="427"/>
      <c r="AC88" s="427"/>
      <c r="AG88" s="427"/>
      <c r="AS88" s="428"/>
      <c r="AU88" s="428"/>
      <c r="AV88" s="428"/>
      <c r="AZ88" s="463"/>
      <c r="BA88" s="463"/>
      <c r="BB88" s="463"/>
      <c r="BC88" s="463"/>
      <c r="BD88" s="463"/>
      <c r="BE88" s="463"/>
      <c r="BH88" s="428"/>
      <c r="BI88" s="428"/>
    </row>
    <row r="89" spans="9:61" x14ac:dyDescent="0.2">
      <c r="I89" s="427"/>
      <c r="M89" s="427"/>
      <c r="Q89" s="427"/>
      <c r="U89" s="427"/>
      <c r="Y89" s="427"/>
      <c r="AC89" s="427"/>
      <c r="AG89" s="427"/>
      <c r="AS89" s="428"/>
      <c r="AU89" s="428"/>
      <c r="AV89" s="428"/>
      <c r="AZ89" s="463"/>
      <c r="BA89" s="463"/>
      <c r="BB89" s="463"/>
      <c r="BC89" s="463"/>
      <c r="BD89" s="463"/>
      <c r="BE89" s="463"/>
      <c r="BH89" s="428"/>
      <c r="BI89" s="428"/>
    </row>
    <row r="90" spans="9:61" x14ac:dyDescent="0.2">
      <c r="I90" s="427"/>
      <c r="M90" s="427"/>
      <c r="Q90" s="427"/>
      <c r="U90" s="427"/>
      <c r="Y90" s="427"/>
      <c r="AC90" s="427"/>
      <c r="AG90" s="427"/>
      <c r="AS90" s="428"/>
      <c r="AU90" s="428"/>
      <c r="AV90" s="428"/>
      <c r="AZ90" s="463"/>
      <c r="BA90" s="463"/>
      <c r="BB90" s="463"/>
      <c r="BC90" s="463"/>
      <c r="BD90" s="463"/>
      <c r="BE90" s="463"/>
      <c r="BH90" s="428"/>
      <c r="BI90" s="428"/>
    </row>
    <row r="91" spans="9:61" x14ac:dyDescent="0.2">
      <c r="I91" s="427"/>
      <c r="M91" s="427"/>
      <c r="Q91" s="427"/>
      <c r="U91" s="427"/>
      <c r="Y91" s="427"/>
      <c r="AC91" s="427"/>
      <c r="AG91" s="427"/>
      <c r="AS91" s="428"/>
      <c r="AU91" s="428"/>
      <c r="AV91" s="428"/>
      <c r="AZ91" s="463"/>
      <c r="BA91" s="463"/>
      <c r="BB91" s="463"/>
      <c r="BC91" s="463"/>
      <c r="BD91" s="463"/>
      <c r="BE91" s="463"/>
      <c r="BH91" s="428"/>
      <c r="BI91" s="428"/>
    </row>
    <row r="92" spans="9:61" x14ac:dyDescent="0.2">
      <c r="I92" s="427"/>
      <c r="M92" s="427"/>
      <c r="Q92" s="427"/>
      <c r="U92" s="427"/>
      <c r="Y92" s="427"/>
      <c r="AC92" s="427"/>
      <c r="AG92" s="427"/>
      <c r="AS92" s="428"/>
      <c r="AU92" s="428"/>
      <c r="AV92" s="428"/>
      <c r="AZ92" s="463"/>
      <c r="BA92" s="463"/>
      <c r="BB92" s="463"/>
      <c r="BC92" s="463"/>
      <c r="BD92" s="463"/>
      <c r="BE92" s="463"/>
    </row>
    <row r="93" spans="9:61" x14ac:dyDescent="0.2">
      <c r="I93" s="427"/>
      <c r="M93" s="427"/>
      <c r="Q93" s="427"/>
      <c r="U93" s="427"/>
      <c r="Y93" s="427"/>
      <c r="AC93" s="427"/>
      <c r="AG93" s="427"/>
    </row>
  </sheetData>
  <mergeCells count="11">
    <mergeCell ref="C50:D50"/>
    <mergeCell ref="AW50:AX50"/>
    <mergeCell ref="C61:D61"/>
    <mergeCell ref="C62:D62"/>
    <mergeCell ref="AW62:AX62"/>
    <mergeCell ref="C49:D49"/>
    <mergeCell ref="C11:D11"/>
    <mergeCell ref="C12:D12"/>
    <mergeCell ref="AW12:AX12"/>
    <mergeCell ref="A33:B33"/>
    <mergeCell ref="A35:B35"/>
  </mergeCells>
  <printOptions horizontalCentered="1"/>
  <pageMargins left="0.3" right="0.3" top="0.4" bottom="0.6" header="0" footer="0.3"/>
  <pageSetup scale="54" orientation="landscape" r:id="rId1"/>
  <headerFooter alignWithMargins="0">
    <oddFooter>&amp;CPage 7</oddFooter>
  </headerFooter>
  <colBreaks count="1" manualBreakCount="1">
    <brk id="62" max="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6890A55-FC32-4BE3-BEA5-FF61FE96D8A0}"/>
</file>

<file path=customXml/itemProps2.xml><?xml version="1.0" encoding="utf-8"?>
<ds:datastoreItem xmlns:ds="http://schemas.openxmlformats.org/officeDocument/2006/customXml" ds:itemID="{E5D2F671-15C9-4A3A-80EC-9F1D3E41E81B}"/>
</file>

<file path=customXml/itemProps3.xml><?xml version="1.0" encoding="utf-8"?>
<ds:datastoreItem xmlns:ds="http://schemas.openxmlformats.org/officeDocument/2006/customXml" ds:itemID="{2E8F3A58-48F7-4D3F-ACEE-8EB88B47F1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 Cover</vt:lpstr>
      <vt:lpstr>2 Table of Contents</vt:lpstr>
      <vt:lpstr>1 Financial Highlights</vt:lpstr>
      <vt:lpstr>2 Consolidated IS</vt:lpstr>
      <vt:lpstr>3 Canaccord Genuity </vt:lpstr>
      <vt:lpstr>4 Capital Markets Canada</vt:lpstr>
      <vt:lpstr>5 CG - US</vt:lpstr>
      <vt:lpstr>6 CG - UK</vt:lpstr>
      <vt:lpstr>7 CG Other Foreign Loc</vt:lpstr>
      <vt:lpstr>8 CWM Canada</vt:lpstr>
      <vt:lpstr>9 CWM UK and Europe</vt:lpstr>
      <vt:lpstr>10 Other</vt:lpstr>
      <vt:lpstr>11 Balance Sheet</vt:lpstr>
      <vt:lpstr>12 Misc Operating Stats</vt:lpstr>
      <vt:lpstr>13 Notes</vt:lpstr>
      <vt:lpstr>'1 Cover'!Print_Area</vt:lpstr>
      <vt:lpstr>'1 Financial Highlights'!Print_Area</vt:lpstr>
      <vt:lpstr>'10 Other'!Print_Area</vt:lpstr>
      <vt:lpstr>'11 Balance Sheet'!Print_Area</vt:lpstr>
      <vt:lpstr>'12 Misc Operating Stats'!Print_Area</vt:lpstr>
      <vt:lpstr>'13 Notes'!Print_Area</vt:lpstr>
      <vt:lpstr>'2 Consolidated IS'!Print_Area</vt:lpstr>
      <vt:lpstr>'2 Table of Contents'!Print_Area</vt:lpstr>
      <vt:lpstr>'3 Canaccord Genuity '!Print_Area</vt:lpstr>
      <vt:lpstr>'4 Capital Markets Canada'!Print_Area</vt:lpstr>
      <vt:lpstr>'5 CG - US'!Print_Area</vt:lpstr>
      <vt:lpstr>'6 CG - UK'!Print_Area</vt:lpstr>
      <vt:lpstr>'7 CG Other Foreign Loc'!Print_Area</vt:lpstr>
      <vt:lpstr>'8 CWM Canada'!Print_Area</vt:lpstr>
      <vt:lpstr>'9 CWM UK and Europe'!Print_Area</vt:lpstr>
    </vt:vector>
  </TitlesOfParts>
  <Company>Canaccord Capital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 16 Supp Final</dc:title>
  <dc:creator>Tiffany Grisdale</dc:creator>
  <cp:lastModifiedBy>Mochev, Iliya (Finance)</cp:lastModifiedBy>
  <cp:lastPrinted>2016-06-01T21:06:05Z</cp:lastPrinted>
  <dcterms:created xsi:type="dcterms:W3CDTF">2008-06-18T15:17:32Z</dcterms:created>
  <dcterms:modified xsi:type="dcterms:W3CDTF">2016-06-01T21:11:37Z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